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tabRatio="601" activeTab="0"/>
  </bookViews>
  <sheets>
    <sheet name="d-1" sheetId="1" r:id="rId1"/>
    <sheet name="d-2" sheetId="2" r:id="rId2"/>
    <sheet name="d-3" sheetId="3" r:id="rId3"/>
  </sheets>
  <definedNames>
    <definedName name="Z_2D51538E_3B7A_4604_BEAF_8334E6CBF056_.wvu.Rows" localSheetId="1" hidden="1">'d-2'!$20:$20</definedName>
    <definedName name="Z_A40B1B0D_E6BF_4DEB_9E12_0B4228F21BD9_.wvu.Rows" localSheetId="2" hidden="1">'d-3'!$5:$5</definedName>
    <definedName name="Z_E105436A_D79A_4295_995A_E824F477340A_.wvu.Rows" localSheetId="1" hidden="1">'d-2'!#REF!,'d-2'!$21:$21</definedName>
    <definedName name="_xlnm.Print_Area" localSheetId="0">'d-1'!$A$1:$G$97</definedName>
  </definedNames>
  <calcPr fullCalcOnLoad="1" refMode="R1C1"/>
</workbook>
</file>

<file path=xl/sharedStrings.xml><?xml version="1.0" encoding="utf-8"?>
<sst xmlns="http://schemas.openxmlformats.org/spreadsheetml/2006/main" count="234" uniqueCount="181">
  <si>
    <t>Сума</t>
  </si>
  <si>
    <t>% до загальної суми</t>
  </si>
  <si>
    <t>Освіта</t>
  </si>
  <si>
    <t>Охорона здоров’я</t>
  </si>
  <si>
    <t>Культура і мистецтво</t>
  </si>
  <si>
    <t>Фізична культура і спорт</t>
  </si>
  <si>
    <t xml:space="preserve"> тис.грн.</t>
  </si>
  <si>
    <t>Виконання</t>
  </si>
  <si>
    <t>тис.грн.</t>
  </si>
  <si>
    <t>№ п/п</t>
  </si>
  <si>
    <t>Дані</t>
  </si>
  <si>
    <t>Видатки спеціального фонду</t>
  </si>
  <si>
    <t>Всього видатків загального фонду:</t>
  </si>
  <si>
    <t>% виконання  до річного плану</t>
  </si>
  <si>
    <t>Державне управління</t>
  </si>
  <si>
    <t>Соціальний захист та соціал.забезпечення населення</t>
  </si>
  <si>
    <t xml:space="preserve">Разом видатків  </t>
  </si>
  <si>
    <t>Разом видатків  спеціального фонду</t>
  </si>
  <si>
    <t>Охорона здоров"я</t>
  </si>
  <si>
    <t>Житлово-комунальне господарство</t>
  </si>
  <si>
    <t>Код функціональної класифікації</t>
  </si>
  <si>
    <t>за функціональною структурою</t>
  </si>
  <si>
    <t>Міський голова</t>
  </si>
  <si>
    <t>Надходження коштів</t>
  </si>
  <si>
    <t xml:space="preserve">Надійшло з початку року на рахунок цільового фонду, </t>
  </si>
  <si>
    <t>в т.ч.</t>
  </si>
  <si>
    <t>Добровільні внески фізичних та юридичних осіб на соціально-економічний розвиток міста</t>
  </si>
  <si>
    <t>Плата за участь у конкурсах на перевезення пасажирів на автобусних маршрутах загального користування</t>
  </si>
  <si>
    <t>Надходження від плати за користування місцем розташування рекламних засобів, що перебуває в комунальній власності</t>
  </si>
  <si>
    <t>Плата за відновлення знесених зелених насаджень</t>
  </si>
  <si>
    <t>Кошти на фінансування робіт по благоустрою та впорядкуванню міських кладовищ та місць масових поховань</t>
  </si>
  <si>
    <t>Внески замовників для розвитку інженерно-транспортної та соціальної інфраструктури міста</t>
  </si>
  <si>
    <t>Плата за здійснення торгівлі в інших місцях, крім ринків</t>
  </si>
  <si>
    <t>Інші надходження, визначені рішеннями міської ради, виконавчого комітету,крім податків та зборів, які передбачені Податковим кодексом України</t>
  </si>
  <si>
    <t>№ №</t>
  </si>
  <si>
    <t xml:space="preserve"> Використання коштів</t>
  </si>
  <si>
    <t>Управління освіти і науки, всього</t>
  </si>
  <si>
    <t>Управління стратегічного розвитку, всього</t>
  </si>
  <si>
    <t>оплата послуг по програмах міжнародного співробітництва</t>
  </si>
  <si>
    <t>РАЗОМ</t>
  </si>
  <si>
    <t>8000</t>
  </si>
  <si>
    <t>1000</t>
  </si>
  <si>
    <t>2000</t>
  </si>
  <si>
    <t>3000</t>
  </si>
  <si>
    <t>6000</t>
  </si>
  <si>
    <t>4000</t>
  </si>
  <si>
    <t>5000</t>
  </si>
  <si>
    <t>7000</t>
  </si>
  <si>
    <t xml:space="preserve">Інша діяльність </t>
  </si>
  <si>
    <t>9000</t>
  </si>
  <si>
    <t>Міжбюджетні трансферти</t>
  </si>
  <si>
    <t>0100</t>
  </si>
  <si>
    <t>Соціальний захист та соціальне забезпечення</t>
  </si>
  <si>
    <t>Житлово - комунальне господарство</t>
  </si>
  <si>
    <t>Економічна діяльність</t>
  </si>
  <si>
    <t>оплата послуг по придбанню подарунків для нагородження</t>
  </si>
  <si>
    <t>Міська рада, всього</t>
  </si>
  <si>
    <t>Управління транспорту, комунікацій та зв"язку, всього</t>
  </si>
  <si>
    <t>Уточнений план на   2020 р.</t>
  </si>
  <si>
    <t>виконання заходів в рамках  "Програми розвитку освіти на 2020-2022" (забезпечення організації спортивних змагань)</t>
  </si>
  <si>
    <t>Відділ охорони здоров"я та медичного забезпечення, всього</t>
  </si>
  <si>
    <t>придбання противірусних препаратів та інш.лікарських засобів, експрес-тестів та виробів медичного призначення для медичних закладів</t>
  </si>
  <si>
    <t>оплата послуг за виготовлення та розміщення соціальної реклами</t>
  </si>
  <si>
    <t xml:space="preserve"> про надходження  і  використання  коштів  фонду соціально-економічного  розвитку за   9-ть місяців  2020 р.</t>
  </si>
  <si>
    <t>Управління розвитку спорту та фізичної культури, всього</t>
  </si>
  <si>
    <t>оплата послуг за проведення дезінфекції транспорту та закупівлі засобів індивідуального захисту КП "Тернопільелектротранс"</t>
  </si>
  <si>
    <t>оплата послуг за придбання спортінвентаря для "Футбольна академія "Тернопіль " (ДЮСШ)</t>
  </si>
  <si>
    <t>оплата послуг по проведенню різного роду робіт</t>
  </si>
  <si>
    <t>фінансова підтримка комунального підприємства  "ТІЦ"</t>
  </si>
  <si>
    <t>оплатат послуг по придбанню та встановленню систем відеоспостереження, закупівля фільтрів для фільтрувальних установок для харчоблоків</t>
  </si>
  <si>
    <t>оплата послуг по придбанню спортінвентаря для закладів загальної середньої освіти (програма "JuniorZ"), закупівля змінних фільтрів для фільтрувальних установок</t>
  </si>
  <si>
    <t>Управління культури та мистецтв, всього</t>
  </si>
  <si>
    <t>оплата послуг по розробці матеріалів для капітального ремонту по розчищенню Тернопільського ставу</t>
  </si>
  <si>
    <t>видаткової частини бюджету Тернопільської міської територіальної громади за 9-ть місяців 2020 р.</t>
  </si>
  <si>
    <t>Фактично використано  за 9 - ть місяців   2020 р.</t>
  </si>
  <si>
    <t>Інша діяльність</t>
  </si>
  <si>
    <t xml:space="preserve">фінансова підтримка КП "Масив" </t>
  </si>
  <si>
    <t>оплата комп"юторних, телевізійних послуг, послуг радіомовлення</t>
  </si>
  <si>
    <t xml:space="preserve">                              Додаток  3</t>
  </si>
  <si>
    <t>до рішення  міської ради</t>
  </si>
  <si>
    <t>Додаток 2</t>
  </si>
  <si>
    <t>до рішення міської ради</t>
  </si>
  <si>
    <t>від _____. _____, 2020 _____ №_____</t>
  </si>
  <si>
    <t>від _____. ____________, 2020  №_____</t>
  </si>
  <si>
    <t>Сергій НАДАЛ</t>
  </si>
  <si>
    <t>Міський голова                                                                             Сергій НАДАЛ</t>
  </si>
  <si>
    <t>Додаток  1</t>
  </si>
  <si>
    <t xml:space="preserve">до рішення міської ради </t>
  </si>
  <si>
    <t xml:space="preserve">Звіт про виконання доходів  бюджету Тернопільської міської територіальної громади   за 9 місяців 2020 року     </t>
  </si>
  <si>
    <t>(тис.грн)</t>
  </si>
  <si>
    <t>Код</t>
  </si>
  <si>
    <t xml:space="preserve">План          2020 р. </t>
  </si>
  <si>
    <t>План  9-ти  місяців  2020 р.</t>
  </si>
  <si>
    <t>Факт 9-ти місяців   2020 р.</t>
  </si>
  <si>
    <t>% виконання річного плану</t>
  </si>
  <si>
    <t xml:space="preserve">% виконання  плану               9-ти місяців 2020 р.                           </t>
  </si>
  <si>
    <t xml:space="preserve"> </t>
  </si>
  <si>
    <t>ЗАГАЛЬНИЙ 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</si>
  <si>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</si>
  <si>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</si>
  <si>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</si>
  <si>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</si>
  <si>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Податок на прибуток підприємств</t>
  </si>
  <si>
    <t>Рентна плата та плата за використання інших природних ресурсів</t>
  </si>
  <si>
    <t>х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</si>
  <si>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</si>
  <si>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</si>
  <si>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</si>
  <si>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</si>
  <si>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 суб"єктами господарювання  роздрібної торгівлі підакцизних товарів</t>
  </si>
  <si>
    <t>Місцеві податки і збори</t>
  </si>
  <si>
    <t xml:space="preserve">Місцеві податки </t>
  </si>
  <si>
    <t>Податок на  майно</t>
  </si>
  <si>
    <t>180101-180104</t>
  </si>
  <si>
    <t>Податок на нерухоме майно, відмінне від земельної ділянки</t>
  </si>
  <si>
    <t>180105-180109</t>
  </si>
  <si>
    <t xml:space="preserve">Плата за землю </t>
  </si>
  <si>
    <t>180110-180111</t>
  </si>
  <si>
    <t xml:space="preserve">Транспортний податок </t>
  </si>
  <si>
    <t xml:space="preserve">Єдиний податок </t>
  </si>
  <si>
    <t>Місцеві збори</t>
  </si>
  <si>
    <t>Збір за місця для паркування транспортних засобів</t>
  </si>
  <si>
    <t>Туристичний збір</t>
  </si>
  <si>
    <t>Збір за провадження деяких видів підприємницької  діяльності, що справлявся до 1 счня 2015 року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</si>
  <si>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</si>
  <si>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</si>
  <si>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 комунальних унітарних підприємств та їх об"єднань…</t>
  </si>
  <si>
    <t>Плата за розміщення тимчасово вільних коштів місцевих бюджетів</t>
  </si>
  <si>
    <t>Інші надходження</t>
  </si>
  <si>
    <t>Адміністративні штрафи та інші санкції</t>
  </si>
  <si>
    <t>Адміністративні штрафи та штрафні  санкції за порушення законодавства в сфері виробництва та обігу алкогольних напоїв 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</si>
  <si>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</si>
  <si>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</si>
  <si>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 адміністративних послуг</t>
  </si>
  <si>
    <t>Плата за ліцензії на певні види господарської діяльності …</t>
  </si>
  <si>
    <t>Адміністративний збір за проведення держ. реєстрації юридичних осіб,  фізичних осіб-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</si>
  <si>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</si>
  <si>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</si>
  <si>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держ. реєстрації  речових прав на нерухоме майно, та їх обтяжень…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</si>
  <si>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</si>
  <si>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</si>
  <si>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</si>
  <si>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Надходження сум кредиторської  та депонентської  заборгованості підприємств, організацій та установ…</t>
  </si>
  <si>
    <t>Доходи від операцій з капіталом</t>
  </si>
  <si>
    <t>Кошти від реалізації безхазяйного майна …</t>
  </si>
  <si>
    <t>Офіційні  трансферти</t>
  </si>
  <si>
    <t>Субвенції з державного бюджету місцевим бюджетам</t>
  </si>
  <si>
    <t>Освітня 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</si>
  <si>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</si>
  <si>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</si>
  <si>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</si>
  <si>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 на здійснення переданих з державного бюджету  видатків  з  утримання закладів освіти та охорони здоров"я за рахунок  відповідної додаткової дотації з державного бюджету</t>
  </si>
  <si>
    <t>Субвенції з місцевих бюджетів іншим  місцевим бюджетам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</si>
  <si>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захисту"…</t>
  </si>
  <si>
    <t>Субвенція з місц.бюджету на виплату грощ.компенсації за належні для отримання жилі приміщеннядля сімей учасників бойових дій на терит.інших держав….</t>
  </si>
  <si>
    <t>Субвенція з місцевого бюджету на проектні, будівельно-ремонтні роботи, придбання житла та приміщень для розвитку сімейних та інщих форм виховання, наближених до сімейних, та забез.житлом дітей-сиріт…за рах.субв.з держбюджету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</si>
  <si>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</si>
  <si>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</si>
  <si>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забезпечення якісної , сучасної та доступної заг.середньої освіти "Нова українська школа"…. 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</si>
  <si>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</si>
  <si>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</si>
  <si>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</si>
  <si>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пітримки окремих закладів та заходів у системі охорони здоров"я за рахунок відповідної субвенції з державного бюджету</t>
  </si>
  <si>
    <t>РАЗОМ ДОХОДІВ ЗАГАЛЬНОГО ФОНДУ</t>
  </si>
  <si>
    <t>СПЕЦІАЛЬНИЙ ФОНД</t>
  </si>
  <si>
    <t>Екологічний податок</t>
  </si>
  <si>
    <t xml:space="preserve">Надходження коштів від відшкодування втрат сільськогосподарського і лісогосподарського виробництва </t>
  </si>
  <si>
    <t>Інші надходження до фондів охорони навколишнього природного середовища</t>
  </si>
  <si>
    <t>Грошові стягнення за шкоду, заподіяну  порушенням законодавства про охорону навколишнього природного середовища внаслідок господарської та іншої діяльності</t>
  </si>
  <si>
    <t>Плата за гарантії, надані …міськими радами</t>
  </si>
  <si>
    <t>Надходження коштів  пайової участі в розвитку інфраструктури населеного пункту</t>
  </si>
  <si>
    <t>Власні надходження бюджетних установ</t>
  </si>
  <si>
    <t>Кошти від відчуження майна, що ... перебуває  в комунальній власності</t>
  </si>
  <si>
    <t>Кошти від продажу землі</t>
  </si>
  <si>
    <t>Субвенція з місцевого бюджету за рахунок залишку коштів освітньої субвенції, що утворився на початок бюджетного періоду</t>
  </si>
  <si>
    <t>Цільові фонди</t>
  </si>
  <si>
    <t>Цільові фонди, утворені ... органами місцевого самоврядування  та місцевими органами виконавчої влади</t>
  </si>
  <si>
    <t>РАЗОМ ДОХОДІВ СПЕЦІАЛЬНОГО ФОНДУ</t>
  </si>
  <si>
    <t>у тому числі бюджет розвитку</t>
  </si>
  <si>
    <t>ВСЬОГО ДОХОДІВ БЮДЖЕТУ</t>
  </si>
  <si>
    <t xml:space="preserve">Міський голова 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</si>
</sst>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\ &quot;zł&quot;;\-#,##0\ &quot;zł&quot;"/>
    <numFmt numFmtId="197" formatCode="#,##0\ &quot;zł&quot;;[Red]\-#,##0\ &quot;zł&quot;"/>
    <numFmt numFmtId="198" formatCode="#,##0.00\ &quot;zł&quot;;\-#,##0.00\ &quot;zł&quot;"/>
    <numFmt numFmtId="199" formatCode="#,##0.00\ &quot;zł&quot;;[Red]\-#,##0.00\ &quot;zł&quot;"/>
    <numFmt numFmtId="200" formatCode="_-* #,##0\ &quot;zł&quot;_-;\-* #,##0\ &quot;zł&quot;_-;_-* &quot;-&quot;\ &quot;zł&quot;_-;_-@_-"/>
    <numFmt numFmtId="201" formatCode="_-* #,##0\ _z_ł_-;\-* #,##0\ _z_ł_-;_-* &quot;-&quot;\ _z_ł_-;_-@_-"/>
    <numFmt numFmtId="202" formatCode="_-* #,##0.00\ &quot;zł&quot;_-;\-* #,##0.00\ &quot;zł&quot;_-;_-* &quot;-&quot;??\ &quot;zł&quot;_-;_-@_-"/>
    <numFmt numFmtId="203" formatCode="_-* #,##0.00\ _z_ł_-;\-* #,##0.00\ _z_ł_-;_-* &quot;-&quot;??\ _z_ł_-;_-@_-"/>
    <numFmt numFmtId="204" formatCode="#,##0\ &quot;к.&quot;;\-#,##0\ &quot;к.&quot;"/>
    <numFmt numFmtId="205" formatCode="#,##0\ &quot;к.&quot;;[Red]\-#,##0\ &quot;к.&quot;"/>
    <numFmt numFmtId="206" formatCode="#,##0.00\ &quot;к.&quot;;\-#,##0.00\ &quot;к.&quot;"/>
    <numFmt numFmtId="207" formatCode="#,##0.00\ &quot;к.&quot;;[Red]\-#,##0.00\ &quot;к.&quot;"/>
    <numFmt numFmtId="208" formatCode="_-* #,##0\ &quot;к.&quot;_-;\-* #,##0\ &quot;к.&quot;_-;_-* &quot;-&quot;\ &quot;к.&quot;_-;_-@_-"/>
    <numFmt numFmtId="209" formatCode="_-* #,##0\ _к_._-;\-* #,##0\ _к_._-;_-* &quot;-&quot;\ _к_._-;_-@_-"/>
    <numFmt numFmtId="210" formatCode="_-* #,##0.00\ &quot;к.&quot;_-;\-* #,##0.00\ &quot;к.&quot;_-;_-* &quot;-&quot;??\ &quot;к.&quot;_-;_-@_-"/>
    <numFmt numFmtId="211" formatCode="_-* #,##0.00\ _к_._-;\-* #,##0.00\ _к_._-;_-* &quot;-&quot;??\ _к_._-;_-@_-"/>
    <numFmt numFmtId="212" formatCode="#,##0.0"/>
    <numFmt numFmtId="213" formatCode="0.0"/>
    <numFmt numFmtId="214" formatCode="0.000000"/>
    <numFmt numFmtId="215" formatCode="0.00000"/>
    <numFmt numFmtId="216" formatCode="0.0000"/>
    <numFmt numFmtId="217" formatCode="0.000"/>
    <numFmt numFmtId="218" formatCode="_-* #,##0.00\ [$€-1]_-;\-* #,##0.00\ [$€-1]_-;_-* &quot;-&quot;??\ [$€-1]_-"/>
    <numFmt numFmtId="219" formatCode="#,##0.00&quot;р.&quot;"/>
    <numFmt numFmtId="220" formatCode="&quot;Да&quot;;&quot;Да&quot;;&quot;Нет&quot;"/>
    <numFmt numFmtId="221" formatCode="&quot;Истина&quot;;&quot;Истина&quot;;&quot;Ложь&quot;"/>
    <numFmt numFmtId="222" formatCode="&quot;Вкл&quot;;&quot;Вкл&quot;;&quot;Выкл&quot;"/>
    <numFmt numFmtId="223" formatCode="[$€-2]\ ###,000_);[Red]\([$€-2]\ ###,000\)"/>
  </numFmts>
  <fonts count="60">
    <font>
      <sz val="12"/>
      <name val="Times New Roman Cyr"/>
      <family val="0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0"/>
      <name val="Arial Cyr"/>
      <family val="0"/>
    </font>
    <font>
      <b/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sz val="10"/>
      <name val="Times New Roman Cyr"/>
      <family val="0"/>
    </font>
    <font>
      <i/>
      <sz val="11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2" applyNumberFormat="0" applyAlignment="0" applyProtection="0"/>
    <xf numFmtId="0" fontId="50" fillId="24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36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5" borderId="7" applyNumberFormat="0" applyAlignment="0" applyProtection="0"/>
    <xf numFmtId="0" fontId="13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1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9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vertical="top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 shrinkToFit="1"/>
    </xf>
    <xf numFmtId="49" fontId="0" fillId="0" borderId="1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2" xfId="0" applyFont="1" applyBorder="1" applyAlignment="1">
      <alignment wrapText="1" shrinkToFit="1"/>
    </xf>
    <xf numFmtId="0" fontId="1" fillId="0" borderId="12" xfId="0" applyFont="1" applyBorder="1" applyAlignment="1">
      <alignment wrapText="1" shrinkToFi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3" fillId="0" borderId="0" xfId="56">
      <alignment/>
      <protection/>
    </xf>
    <xf numFmtId="0" fontId="5" fillId="0" borderId="0" xfId="56" applyFont="1" applyAlignment="1">
      <alignment horizontal="right"/>
      <protection/>
    </xf>
    <xf numFmtId="0" fontId="6" fillId="0" borderId="0" xfId="56" applyFont="1" applyAlignment="1">
      <alignment horizontal="center"/>
      <protection/>
    </xf>
    <xf numFmtId="0" fontId="5" fillId="0" borderId="11" xfId="55" applyFont="1" applyBorder="1" applyAlignment="1">
      <alignment horizontal="center" wrapText="1"/>
      <protection/>
    </xf>
    <xf numFmtId="0" fontId="6" fillId="0" borderId="11" xfId="55" applyFont="1" applyBorder="1" applyAlignment="1">
      <alignment horizontal="justify" vertical="top" wrapText="1"/>
      <protection/>
    </xf>
    <xf numFmtId="0" fontId="5" fillId="0" borderId="11" xfId="55" applyFont="1" applyBorder="1" applyAlignment="1">
      <alignment vertical="top" wrapText="1"/>
      <protection/>
    </xf>
    <xf numFmtId="213" fontId="5" fillId="0" borderId="11" xfId="55" applyNumberFormat="1" applyFont="1" applyBorder="1" applyAlignment="1">
      <alignment horizontal="center" wrapText="1"/>
      <protection/>
    </xf>
    <xf numFmtId="49" fontId="5" fillId="0" borderId="11" xfId="55" applyNumberFormat="1" applyFont="1" applyBorder="1" applyAlignment="1">
      <alignment vertical="top" wrapText="1"/>
      <protection/>
    </xf>
    <xf numFmtId="0" fontId="5" fillId="0" borderId="0" xfId="55" applyFont="1" applyBorder="1" applyAlignment="1">
      <alignment horizontal="center" wrapText="1"/>
      <protection/>
    </xf>
    <xf numFmtId="49" fontId="6" fillId="0" borderId="0" xfId="55" applyNumberFormat="1" applyFont="1" applyBorder="1" applyAlignment="1">
      <alignment vertical="top" wrapText="1"/>
      <protection/>
    </xf>
    <xf numFmtId="0" fontId="5" fillId="0" borderId="0" xfId="56" applyFont="1" applyAlignment="1">
      <alignment horizontal="center"/>
      <protection/>
    </xf>
    <xf numFmtId="0" fontId="16" fillId="0" borderId="0" xfId="56" applyFont="1">
      <alignment/>
      <protection/>
    </xf>
    <xf numFmtId="0" fontId="7" fillId="0" borderId="11" xfId="55" applyFont="1" applyBorder="1" applyAlignment="1">
      <alignment horizontal="center" wrapText="1"/>
      <protection/>
    </xf>
    <xf numFmtId="0" fontId="7" fillId="0" borderId="11" xfId="55" applyFont="1" applyBorder="1" applyAlignment="1">
      <alignment wrapText="1"/>
      <protection/>
    </xf>
    <xf numFmtId="213" fontId="7" fillId="0" borderId="11" xfId="55" applyNumberFormat="1" applyFont="1" applyBorder="1" applyAlignment="1">
      <alignment horizontal="center" wrapText="1"/>
      <protection/>
    </xf>
    <xf numFmtId="0" fontId="8" fillId="0" borderId="11" xfId="55" applyFont="1" applyBorder="1" applyAlignment="1">
      <alignment wrapText="1"/>
      <protection/>
    </xf>
    <xf numFmtId="213" fontId="8" fillId="0" borderId="11" xfId="55" applyNumberFormat="1" applyFont="1" applyBorder="1" applyAlignment="1">
      <alignment horizontal="center" wrapText="1"/>
      <protection/>
    </xf>
    <xf numFmtId="0" fontId="5" fillId="0" borderId="0" xfId="56" applyFont="1">
      <alignment/>
      <protection/>
    </xf>
    <xf numFmtId="0" fontId="14" fillId="0" borderId="0" xfId="56" applyFont="1">
      <alignment/>
      <protection/>
    </xf>
    <xf numFmtId="0" fontId="4" fillId="0" borderId="11" xfId="0" applyFont="1" applyBorder="1" applyAlignment="1">
      <alignment horizontal="center" vertical="top" wrapText="1" shrinkToFit="1"/>
    </xf>
    <xf numFmtId="0" fontId="4" fillId="0" borderId="14" xfId="0" applyFont="1" applyBorder="1" applyAlignment="1">
      <alignment horizontal="center" vertical="top" wrapText="1" shrinkToFit="1"/>
    </xf>
    <xf numFmtId="0" fontId="6" fillId="0" borderId="11" xfId="55" applyFont="1" applyBorder="1" applyAlignment="1">
      <alignment horizontal="center" wrapText="1"/>
      <protection/>
    </xf>
    <xf numFmtId="213" fontId="5" fillId="0" borderId="0" xfId="55" applyNumberFormat="1" applyFont="1" applyBorder="1" applyAlignment="1">
      <alignment horizontal="center" wrapText="1"/>
      <protection/>
    </xf>
    <xf numFmtId="213" fontId="5" fillId="0" borderId="0" xfId="56" applyNumberFormat="1" applyFont="1" applyAlignment="1">
      <alignment horizontal="center"/>
      <protection/>
    </xf>
    <xf numFmtId="212" fontId="0" fillId="0" borderId="11" xfId="0" applyNumberFormat="1" applyFont="1" applyBorder="1" applyAlignment="1" applyProtection="1">
      <alignment horizontal="center" vertical="center"/>
      <protection locked="0"/>
    </xf>
    <xf numFmtId="212" fontId="0" fillId="0" borderId="11" xfId="0" applyNumberFormat="1" applyFont="1" applyBorder="1" applyAlignment="1" applyProtection="1">
      <alignment horizontal="center" vertical="center"/>
      <protection/>
    </xf>
    <xf numFmtId="212" fontId="0" fillId="0" borderId="14" xfId="0" applyNumberFormat="1" applyFont="1" applyBorder="1" applyAlignment="1">
      <alignment horizontal="center" vertical="center"/>
    </xf>
    <xf numFmtId="212" fontId="0" fillId="0" borderId="11" xfId="0" applyNumberFormat="1" applyFont="1" applyFill="1" applyBorder="1" applyAlignment="1" applyProtection="1">
      <alignment horizontal="center" vertical="center"/>
      <protection locked="0"/>
    </xf>
    <xf numFmtId="212" fontId="1" fillId="0" borderId="11" xfId="0" applyNumberFormat="1" applyFont="1" applyBorder="1" applyAlignment="1">
      <alignment horizontal="center" vertical="center"/>
    </xf>
    <xf numFmtId="212" fontId="1" fillId="0" borderId="14" xfId="0" applyNumberFormat="1" applyFont="1" applyBorder="1" applyAlignment="1">
      <alignment horizontal="center" vertical="center"/>
    </xf>
    <xf numFmtId="212" fontId="0" fillId="0" borderId="11" xfId="0" applyNumberFormat="1" applyFont="1" applyBorder="1" applyAlignment="1" applyProtection="1">
      <alignment horizontal="center" vertical="center" wrapText="1"/>
      <protection locked="0"/>
    </xf>
    <xf numFmtId="212" fontId="0" fillId="0" borderId="11" xfId="0" applyNumberFormat="1" applyFont="1" applyBorder="1" applyAlignment="1" applyProtection="1">
      <alignment horizontal="center" vertical="center" wrapText="1"/>
      <protection/>
    </xf>
    <xf numFmtId="212" fontId="0" fillId="0" borderId="11" xfId="0" applyNumberFormat="1" applyFont="1" applyBorder="1" applyAlignment="1" applyProtection="1">
      <alignment horizontal="center" vertical="center" wrapText="1"/>
      <protection locked="0"/>
    </xf>
    <xf numFmtId="212" fontId="0" fillId="0" borderId="14" xfId="0" applyNumberFormat="1" applyFont="1" applyBorder="1" applyAlignment="1">
      <alignment horizontal="center" vertical="center" wrapText="1"/>
    </xf>
    <xf numFmtId="0" fontId="17" fillId="0" borderId="0" xfId="56" applyFont="1">
      <alignment/>
      <protection/>
    </xf>
    <xf numFmtId="0" fontId="18" fillId="0" borderId="0" xfId="54" applyFont="1">
      <alignment/>
      <protection/>
    </xf>
    <xf numFmtId="0" fontId="19" fillId="0" borderId="0" xfId="54" applyFont="1">
      <alignment/>
      <protection/>
    </xf>
    <xf numFmtId="0" fontId="8" fillId="0" borderId="0" xfId="54" applyFont="1">
      <alignment/>
      <protection/>
    </xf>
    <xf numFmtId="0" fontId="20" fillId="0" borderId="0" xfId="54" applyFont="1" applyAlignment="1">
      <alignment horizontal="right"/>
      <protection/>
    </xf>
    <xf numFmtId="0" fontId="5" fillId="0" borderId="0" xfId="54" applyFont="1">
      <alignment/>
      <protection/>
    </xf>
    <xf numFmtId="0" fontId="21" fillId="0" borderId="0" xfId="54" applyFont="1" applyAlignment="1">
      <alignment horizontal="center"/>
      <protection/>
    </xf>
    <xf numFmtId="0" fontId="59" fillId="0" borderId="0" xfId="53" applyFont="1" applyAlignment="1">
      <alignment horizontal="justify"/>
      <protection/>
    </xf>
    <xf numFmtId="0" fontId="7" fillId="0" borderId="0" xfId="54" applyFont="1" applyAlignment="1">
      <alignment horizontal="center"/>
      <protection/>
    </xf>
    <xf numFmtId="0" fontId="23" fillId="0" borderId="0" xfId="54" applyFont="1" applyAlignment="1">
      <alignment horizontal="center"/>
      <protection/>
    </xf>
    <xf numFmtId="0" fontId="25" fillId="0" borderId="11" xfId="54" applyFont="1" applyBorder="1" applyAlignment="1">
      <alignment horizontal="left" vertical="center"/>
      <protection/>
    </xf>
    <xf numFmtId="0" fontId="25" fillId="0" borderId="11" xfId="54" applyFont="1" applyBorder="1" applyAlignment="1">
      <alignment horizontal="left" vertical="center" wrapText="1" shrinkToFit="1"/>
      <protection/>
    </xf>
    <xf numFmtId="213" fontId="25" fillId="0" borderId="11" xfId="54" applyNumberFormat="1" applyFont="1" applyBorder="1" applyAlignment="1">
      <alignment horizontal="center" vertical="center"/>
      <protection/>
    </xf>
    <xf numFmtId="213" fontId="25" fillId="0" borderId="11" xfId="54" applyNumberFormat="1" applyFont="1" applyBorder="1" applyAlignment="1">
      <alignment horizontal="center"/>
      <protection/>
    </xf>
    <xf numFmtId="0" fontId="15" fillId="0" borderId="11" xfId="54" applyFont="1" applyBorder="1" applyAlignment="1">
      <alignment horizontal="left" vertical="center"/>
      <protection/>
    </xf>
    <xf numFmtId="0" fontId="15" fillId="0" borderId="11" xfId="54" applyFont="1" applyBorder="1" applyAlignment="1">
      <alignment horizontal="left" vertical="center" wrapText="1" shrinkToFit="1"/>
      <protection/>
    </xf>
    <xf numFmtId="213" fontId="15" fillId="0" borderId="11" xfId="54" applyNumberFormat="1" applyFont="1" applyBorder="1" applyAlignment="1">
      <alignment horizontal="center" vertical="center" wrapText="1"/>
      <protection/>
    </xf>
    <xf numFmtId="213" fontId="15" fillId="0" borderId="11" xfId="54" applyNumberFormat="1" applyFont="1" applyBorder="1" applyAlignment="1">
      <alignment horizontal="center" vertical="center"/>
      <protection/>
    </xf>
    <xf numFmtId="0" fontId="20" fillId="0" borderId="11" xfId="54" applyFont="1" applyBorder="1" applyAlignment="1">
      <alignment horizontal="left" vertical="center"/>
      <protection/>
    </xf>
    <xf numFmtId="0" fontId="20" fillId="0" borderId="11" xfId="54" applyFont="1" applyBorder="1" applyAlignment="1">
      <alignment horizontal="left" vertical="center" wrapText="1" shrinkToFit="1"/>
      <protection/>
    </xf>
    <xf numFmtId="213" fontId="20" fillId="0" borderId="11" xfId="54" applyNumberFormat="1" applyFont="1" applyBorder="1" applyAlignment="1">
      <alignment horizontal="center" vertical="center"/>
      <protection/>
    </xf>
    <xf numFmtId="213" fontId="20" fillId="0" borderId="11" xfId="54" applyNumberFormat="1" applyFont="1" applyBorder="1" applyAlignment="1">
      <alignment horizontal="center" vertical="center" wrapText="1"/>
      <protection/>
    </xf>
    <xf numFmtId="217" fontId="15" fillId="0" borderId="11" xfId="54" applyNumberFormat="1" applyFont="1" applyBorder="1" applyAlignment="1">
      <alignment horizontal="center" vertical="center"/>
      <protection/>
    </xf>
    <xf numFmtId="0" fontId="20" fillId="0" borderId="11" xfId="53" applyFont="1" applyBorder="1">
      <alignment/>
      <protection/>
    </xf>
    <xf numFmtId="0" fontId="24" fillId="0" borderId="11" xfId="54" applyFont="1" applyBorder="1" applyAlignment="1">
      <alignment horizontal="left" vertical="center"/>
      <protection/>
    </xf>
    <xf numFmtId="0" fontId="24" fillId="0" borderId="11" xfId="54" applyFont="1" applyBorder="1" applyAlignment="1">
      <alignment horizontal="left" vertical="center" wrapText="1" shrinkToFit="1"/>
      <protection/>
    </xf>
    <xf numFmtId="213" fontId="24" fillId="0" borderId="11" xfId="54" applyNumberFormat="1" applyFont="1" applyBorder="1" applyAlignment="1">
      <alignment horizontal="center" vertical="center"/>
      <protection/>
    </xf>
    <xf numFmtId="213" fontId="24" fillId="0" borderId="11" xfId="54" applyNumberFormat="1" applyFont="1" applyBorder="1" applyAlignment="1">
      <alignment horizontal="center"/>
      <protection/>
    </xf>
    <xf numFmtId="0" fontId="26" fillId="0" borderId="11" xfId="54" applyFont="1" applyBorder="1" applyAlignment="1">
      <alignment horizontal="left" vertical="center" wrapText="1" shrinkToFit="1"/>
      <protection/>
    </xf>
    <xf numFmtId="213" fontId="15" fillId="0" borderId="11" xfId="54" applyNumberFormat="1" applyFont="1" applyBorder="1" applyAlignment="1">
      <alignment horizontal="center"/>
      <protection/>
    </xf>
    <xf numFmtId="0" fontId="26" fillId="0" borderId="11" xfId="54" applyFont="1" applyBorder="1" applyAlignment="1">
      <alignment horizontal="left" vertical="center"/>
      <protection/>
    </xf>
    <xf numFmtId="213" fontId="26" fillId="0" borderId="11" xfId="54" applyNumberFormat="1" applyFont="1" applyBorder="1" applyAlignment="1">
      <alignment horizontal="center" vertical="center"/>
      <protection/>
    </xf>
    <xf numFmtId="213" fontId="26" fillId="0" borderId="11" xfId="54" applyNumberFormat="1" applyFont="1" applyBorder="1" applyAlignment="1">
      <alignment horizontal="center"/>
      <protection/>
    </xf>
    <xf numFmtId="0" fontId="5" fillId="0" borderId="11" xfId="54" applyFont="1" applyBorder="1" applyAlignment="1">
      <alignment horizontal="left" vertical="center"/>
      <protection/>
    </xf>
    <xf numFmtId="213" fontId="20" fillId="0" borderId="11" xfId="54" applyNumberFormat="1" applyFont="1" applyBorder="1" applyAlignment="1">
      <alignment horizontal="center"/>
      <protection/>
    </xf>
    <xf numFmtId="1" fontId="20" fillId="30" borderId="11" xfId="57" applyNumberFormat="1" applyFont="1" applyFill="1" applyBorder="1" applyAlignment="1">
      <alignment horizontal="left" vertical="center"/>
      <protection/>
    </xf>
    <xf numFmtId="1" fontId="20" fillId="30" borderId="11" xfId="57" applyNumberFormat="1" applyFont="1" applyFill="1" applyBorder="1" applyAlignment="1">
      <alignment horizontal="left" vertical="center" wrapText="1" shrinkToFit="1"/>
      <protection/>
    </xf>
    <xf numFmtId="1" fontId="25" fillId="0" borderId="11" xfId="57" applyNumberFormat="1" applyFont="1" applyFill="1" applyBorder="1" applyAlignment="1">
      <alignment horizontal="left" vertical="center" wrapText="1" shrinkToFit="1"/>
      <protection/>
    </xf>
    <xf numFmtId="0" fontId="20" fillId="0" borderId="11" xfId="54" applyFont="1" applyBorder="1" applyAlignment="1">
      <alignment horizontal="left" vertical="center" wrapText="1"/>
      <protection/>
    </xf>
    <xf numFmtId="0" fontId="20" fillId="0" borderId="11" xfId="54" applyFont="1" applyBorder="1" applyAlignment="1">
      <alignment horizontal="center" vertical="center" wrapText="1"/>
      <protection/>
    </xf>
    <xf numFmtId="0" fontId="15" fillId="0" borderId="11" xfId="54" applyFont="1" applyBorder="1" applyAlignment="1">
      <alignment horizontal="left" vertical="center" wrapText="1"/>
      <protection/>
    </xf>
    <xf numFmtId="0" fontId="15" fillId="31" borderId="11" xfId="54" applyFont="1" applyFill="1" applyBorder="1" applyAlignment="1">
      <alignment horizontal="left" vertical="center" wrapText="1" shrinkToFit="1"/>
      <protection/>
    </xf>
    <xf numFmtId="0" fontId="20" fillId="32" borderId="11" xfId="54" applyFont="1" applyFill="1" applyBorder="1" applyAlignment="1">
      <alignment horizontal="left" vertical="center" wrapText="1" shrinkToFit="1"/>
      <protection/>
    </xf>
    <xf numFmtId="0" fontId="28" fillId="0" borderId="11" xfId="54" applyFont="1" applyBorder="1" applyAlignment="1">
      <alignment horizontal="left" vertical="center"/>
      <protection/>
    </xf>
    <xf numFmtId="0" fontId="29" fillId="0" borderId="11" xfId="54" applyFont="1" applyBorder="1" applyAlignment="1">
      <alignment horizontal="left" vertical="center" wrapText="1" shrinkToFit="1"/>
      <protection/>
    </xf>
    <xf numFmtId="213" fontId="29" fillId="0" borderId="11" xfId="54" applyNumberFormat="1" applyFont="1" applyBorder="1" applyAlignment="1">
      <alignment horizontal="center" vertical="center"/>
      <protection/>
    </xf>
    <xf numFmtId="213" fontId="30" fillId="0" borderId="11" xfId="54" applyNumberFormat="1" applyFont="1" applyBorder="1" applyAlignment="1">
      <alignment horizontal="center" vertical="center"/>
      <protection/>
    </xf>
    <xf numFmtId="217" fontId="20" fillId="0" borderId="11" xfId="54" applyNumberFormat="1" applyFont="1" applyBorder="1" applyAlignment="1">
      <alignment horizontal="center" vertical="center"/>
      <protection/>
    </xf>
    <xf numFmtId="0" fontId="7" fillId="0" borderId="11" xfId="54" applyFont="1" applyBorder="1" applyAlignment="1">
      <alignment horizontal="left" vertical="center"/>
      <protection/>
    </xf>
    <xf numFmtId="0" fontId="8" fillId="0" borderId="11" xfId="54" applyFont="1" applyBorder="1" applyAlignment="1">
      <alignment horizontal="left" vertical="center"/>
      <protection/>
    </xf>
    <xf numFmtId="0" fontId="15" fillId="0" borderId="0" xfId="54" applyFont="1" applyBorder="1" applyAlignment="1">
      <alignment horizontal="center" vertical="center"/>
      <protection/>
    </xf>
    <xf numFmtId="0" fontId="20" fillId="0" borderId="0" xfId="54" applyFont="1" applyBorder="1" applyAlignment="1">
      <alignment horizontal="center" vertical="center"/>
      <protection/>
    </xf>
    <xf numFmtId="213" fontId="20" fillId="0" borderId="0" xfId="54" applyNumberFormat="1" applyFont="1" applyBorder="1" applyAlignment="1">
      <alignment horizontal="center" vertical="center"/>
      <protection/>
    </xf>
    <xf numFmtId="213" fontId="15" fillId="0" borderId="0" xfId="54" applyNumberFormat="1" applyFont="1" applyBorder="1" applyAlignment="1">
      <alignment horizontal="center"/>
      <protection/>
    </xf>
    <xf numFmtId="0" fontId="20" fillId="0" borderId="0" xfId="54" applyFont="1">
      <alignment/>
      <protection/>
    </xf>
    <xf numFmtId="0" fontId="6" fillId="0" borderId="11" xfId="54" applyFont="1" applyBorder="1" applyAlignment="1">
      <alignment horizontal="center" vertical="center" wrapText="1"/>
      <protection/>
    </xf>
    <xf numFmtId="0" fontId="24" fillId="0" borderId="11" xfId="54" applyFont="1" applyBorder="1" applyAlignment="1">
      <alignment horizontal="center" vertical="center"/>
      <protection/>
    </xf>
    <xf numFmtId="0" fontId="24" fillId="0" borderId="11" xfId="54" applyFont="1" applyBorder="1" applyAlignment="1">
      <alignment horizontal="center" vertical="center" wrapText="1" shrinkToFit="1"/>
      <protection/>
    </xf>
    <xf numFmtId="0" fontId="20" fillId="0" borderId="0" xfId="54" applyFont="1" applyAlignment="1">
      <alignment horizontal="center"/>
      <protection/>
    </xf>
    <xf numFmtId="0" fontId="15" fillId="0" borderId="0" xfId="54" applyFont="1" applyAlignment="1">
      <alignment horizontal="center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 vertical="center" wrapText="1" shrinkToFi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 wrapText="1" shrinkToFit="1"/>
    </xf>
    <xf numFmtId="0" fontId="4" fillId="0" borderId="16" xfId="0" applyFont="1" applyBorder="1" applyAlignment="1">
      <alignment horizont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wrapText="1" shrinkToFit="1"/>
    </xf>
    <xf numFmtId="0" fontId="0" fillId="0" borderId="12" xfId="0" applyBorder="1" applyAlignment="1">
      <alignment horizontal="center" wrapText="1" shrinkToFit="1"/>
    </xf>
    <xf numFmtId="0" fontId="1" fillId="0" borderId="20" xfId="0" applyFont="1" applyBorder="1" applyAlignment="1">
      <alignment horizontal="center" vertical="top" wrapText="1" shrinkToFit="1"/>
    </xf>
    <xf numFmtId="0" fontId="1" fillId="0" borderId="19" xfId="0" applyFont="1" applyBorder="1" applyAlignment="1">
      <alignment horizontal="center" vertical="top" wrapText="1" shrinkToFit="1"/>
    </xf>
    <xf numFmtId="0" fontId="1" fillId="0" borderId="21" xfId="0" applyFont="1" applyBorder="1" applyAlignment="1">
      <alignment horizontal="center" vertical="top" wrapText="1" shrinkToFit="1"/>
    </xf>
    <xf numFmtId="0" fontId="15" fillId="0" borderId="0" xfId="56" applyFont="1" applyAlignment="1">
      <alignment horizontal="center"/>
      <protection/>
    </xf>
    <xf numFmtId="0" fontId="6" fillId="0" borderId="0" xfId="56" applyFont="1" applyAlignment="1">
      <alignment horizontal="center" wrapText="1" shrinkToFit="1"/>
      <protection/>
    </xf>
    <xf numFmtId="0" fontId="5" fillId="0" borderId="11" xfId="55" applyFont="1" applyBorder="1" applyAlignment="1">
      <alignment horizontal="center" wrapText="1"/>
      <protection/>
    </xf>
    <xf numFmtId="213" fontId="6" fillId="0" borderId="11" xfId="55" applyNumberFormat="1" applyFont="1" applyBorder="1" applyAlignment="1">
      <alignment horizontal="center" wrapText="1"/>
      <protection/>
    </xf>
    <xf numFmtId="0" fontId="5" fillId="0" borderId="15" xfId="55" applyFont="1" applyBorder="1" applyAlignment="1">
      <alignment vertical="top" wrapText="1"/>
      <protection/>
    </xf>
    <xf numFmtId="0" fontId="5" fillId="0" borderId="16" xfId="55" applyFont="1" applyBorder="1" applyAlignment="1">
      <alignment vertical="top" wrapText="1"/>
      <protection/>
    </xf>
    <xf numFmtId="213" fontId="5" fillId="0" borderId="11" xfId="55" applyNumberFormat="1" applyFont="1" applyBorder="1" applyAlignment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.№1 до РМР-доходи2004р." xfId="54"/>
    <cellStyle name="Обычный_дод17" xfId="55"/>
    <cellStyle name="Обычный_дод3" xfId="56"/>
    <cellStyle name="Обычный_ОБЛАСТІ 2002 РІЙОНИ 200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46">
      <selection activeCell="K9" sqref="K9"/>
    </sheetView>
  </sheetViews>
  <sheetFormatPr defaultColWidth="7.796875" defaultRowHeight="15"/>
  <cols>
    <col min="1" max="1" width="13.5" style="58" customWidth="1"/>
    <col min="2" max="2" width="49.8984375" style="58" customWidth="1"/>
    <col min="3" max="3" width="13.8984375" style="58" customWidth="1"/>
    <col min="4" max="4" width="14.8984375" style="58" customWidth="1"/>
    <col min="5" max="5" width="15.09765625" style="58" customWidth="1"/>
    <col min="6" max="6" width="10.8984375" style="58" customWidth="1"/>
    <col min="7" max="7" width="12" style="58" customWidth="1"/>
    <col min="8" max="10" width="7.69921875" style="58" customWidth="1"/>
    <col min="11" max="11" width="36.09765625" style="58" customWidth="1"/>
    <col min="12" max="16384" width="7.69921875" style="58" customWidth="1"/>
  </cols>
  <sheetData>
    <row r="1" spans="1:7" ht="12" customHeight="1">
      <c r="A1" s="56"/>
      <c r="B1" s="57"/>
      <c r="C1" s="57"/>
      <c r="D1" s="57"/>
      <c r="E1" s="57"/>
      <c r="F1" s="57"/>
      <c r="G1" s="57"/>
    </row>
    <row r="2" spans="1:9" ht="18.75">
      <c r="A2" s="57"/>
      <c r="B2" s="57"/>
      <c r="C2" s="57"/>
      <c r="D2" s="57"/>
      <c r="E2" s="57"/>
      <c r="G2" s="59" t="s">
        <v>86</v>
      </c>
      <c r="H2" s="60"/>
      <c r="I2" s="59"/>
    </row>
    <row r="3" spans="1:7" ht="18.75">
      <c r="A3" s="57"/>
      <c r="B3" s="57"/>
      <c r="C3" s="57"/>
      <c r="D3" s="57"/>
      <c r="G3" s="59" t="s">
        <v>87</v>
      </c>
    </row>
    <row r="4" spans="1:11" ht="18.75">
      <c r="A4" s="57"/>
      <c r="B4" s="61"/>
      <c r="C4" s="61"/>
      <c r="D4" s="61"/>
      <c r="G4" s="59" t="s">
        <v>83</v>
      </c>
      <c r="K4" s="62"/>
    </row>
    <row r="5" spans="1:11" ht="18.75">
      <c r="A5" s="114" t="s">
        <v>88</v>
      </c>
      <c r="B5" s="114"/>
      <c r="C5" s="114"/>
      <c r="D5" s="114"/>
      <c r="E5" s="114"/>
      <c r="F5" s="114"/>
      <c r="G5" s="114"/>
      <c r="K5" s="62"/>
    </row>
    <row r="6" spans="1:11" ht="15.75">
      <c r="A6" s="57"/>
      <c r="B6" s="57"/>
      <c r="C6" s="57"/>
      <c r="D6" s="57"/>
      <c r="E6" s="57"/>
      <c r="F6" s="57"/>
      <c r="G6" s="57" t="s">
        <v>89</v>
      </c>
      <c r="K6" s="62"/>
    </row>
    <row r="7" spans="1:11" s="63" customFormat="1" ht="15.75" customHeight="1">
      <c r="A7" s="115" t="s">
        <v>90</v>
      </c>
      <c r="B7" s="116"/>
      <c r="C7" s="110" t="s">
        <v>91</v>
      </c>
      <c r="D7" s="110" t="s">
        <v>92</v>
      </c>
      <c r="E7" s="110" t="s">
        <v>93</v>
      </c>
      <c r="F7" s="110" t="s">
        <v>94</v>
      </c>
      <c r="G7" s="110" t="s">
        <v>95</v>
      </c>
      <c r="K7" s="62"/>
    </row>
    <row r="8" spans="1:12" s="63" customFormat="1" ht="78" customHeight="1">
      <c r="A8" s="115"/>
      <c r="B8" s="116"/>
      <c r="C8" s="110"/>
      <c r="D8" s="110"/>
      <c r="E8" s="110"/>
      <c r="F8" s="110"/>
      <c r="G8" s="110"/>
      <c r="I8" s="63" t="s">
        <v>96</v>
      </c>
      <c r="L8" s="64"/>
    </row>
    <row r="9" spans="1:7" s="63" customFormat="1" ht="28.5" customHeight="1">
      <c r="A9" s="111" t="s">
        <v>97</v>
      </c>
      <c r="B9" s="111"/>
      <c r="C9" s="111"/>
      <c r="D9" s="111"/>
      <c r="E9" s="111"/>
      <c r="F9" s="111"/>
      <c r="G9" s="111"/>
    </row>
    <row r="10" spans="1:7" ht="22.5">
      <c r="A10" s="65">
        <v>10000000</v>
      </c>
      <c r="B10" s="66" t="s">
        <v>98</v>
      </c>
      <c r="C10" s="67">
        <f>C11+C15+C21+C14</f>
        <v>1701305.4</v>
      </c>
      <c r="D10" s="67">
        <f>D11+D15+D21+D14</f>
        <v>1245765.5</v>
      </c>
      <c r="E10" s="67">
        <f>E11+E15+E21+E14</f>
        <v>1135636.476</v>
      </c>
      <c r="F10" s="67">
        <f>E10/C10*100</f>
        <v>66.75088881749274</v>
      </c>
      <c r="G10" s="68">
        <f>E10/D10*100</f>
        <v>91.15973078400388</v>
      </c>
    </row>
    <row r="11" spans="1:7" ht="37.5">
      <c r="A11" s="69">
        <v>11000000</v>
      </c>
      <c r="B11" s="70" t="s">
        <v>99</v>
      </c>
      <c r="C11" s="71">
        <f>C12+C13</f>
        <v>1121975.2</v>
      </c>
      <c r="D11" s="71">
        <f>D12+D13</f>
        <v>813858.7</v>
      </c>
      <c r="E11" s="71">
        <f>E12+E13</f>
        <v>736257.049</v>
      </c>
      <c r="F11" s="72">
        <f>E11/C11*100</f>
        <v>65.62150830071823</v>
      </c>
      <c r="G11" s="72">
        <f>E11/D11*100</f>
        <v>90.46497248232403</v>
      </c>
    </row>
    <row r="12" spans="1:9" ht="18.75">
      <c r="A12" s="73">
        <v>11010000</v>
      </c>
      <c r="B12" s="74" t="s">
        <v>100</v>
      </c>
      <c r="C12" s="75">
        <v>1121594</v>
      </c>
      <c r="D12" s="76">
        <v>813477.5</v>
      </c>
      <c r="E12" s="75">
        <v>733894.885</v>
      </c>
      <c r="F12" s="75">
        <f>E12/C12*100</f>
        <v>65.43320354780785</v>
      </c>
      <c r="G12" s="75">
        <f>E12/D12*100</f>
        <v>90.21698633336509</v>
      </c>
      <c r="I12" s="58" t="s">
        <v>101</v>
      </c>
    </row>
    <row r="13" spans="1:7" ht="18.75">
      <c r="A13" s="73">
        <v>11020000</v>
      </c>
      <c r="B13" s="74" t="s">
        <v>102</v>
      </c>
      <c r="C13" s="75">
        <v>381.2</v>
      </c>
      <c r="D13" s="75">
        <v>381.2</v>
      </c>
      <c r="E13" s="75">
        <v>2362.164</v>
      </c>
      <c r="F13" s="75">
        <f>E13/C13*100</f>
        <v>619.6652675760756</v>
      </c>
      <c r="G13" s="75">
        <f>E13/D13*100</f>
        <v>619.6652675760756</v>
      </c>
    </row>
    <row r="14" spans="1:7" ht="37.5">
      <c r="A14" s="69">
        <v>13000000</v>
      </c>
      <c r="B14" s="70" t="s">
        <v>103</v>
      </c>
      <c r="C14" s="72">
        <v>0</v>
      </c>
      <c r="D14" s="72">
        <v>0</v>
      </c>
      <c r="E14" s="72">
        <v>76.522</v>
      </c>
      <c r="F14" s="72" t="s">
        <v>104</v>
      </c>
      <c r="G14" s="72" t="s">
        <v>104</v>
      </c>
    </row>
    <row r="15" spans="1:7" ht="18.75">
      <c r="A15" s="69">
        <v>14000000</v>
      </c>
      <c r="B15" s="70" t="s">
        <v>105</v>
      </c>
      <c r="C15" s="72">
        <f>C20+C17+C19</f>
        <v>130200</v>
      </c>
      <c r="D15" s="72">
        <f>D20+D17+D19</f>
        <v>96100</v>
      </c>
      <c r="E15" s="77">
        <f>E20+E17+E19</f>
        <v>95082.92799999999</v>
      </c>
      <c r="F15" s="72">
        <f aca="true" t="shared" si="0" ref="F15:F30">E15/C15*100</f>
        <v>73.02836251920122</v>
      </c>
      <c r="G15" s="72">
        <f aca="true" t="shared" si="1" ref="G15:G71">E15/D15*100</f>
        <v>98.94165244536939</v>
      </c>
    </row>
    <row r="16" spans="1:7" ht="37.5">
      <c r="A16" s="69">
        <v>14020000</v>
      </c>
      <c r="B16" s="70" t="s">
        <v>106</v>
      </c>
      <c r="C16" s="72">
        <f>C17</f>
        <v>12000</v>
      </c>
      <c r="D16" s="72">
        <f>D17</f>
        <v>8300</v>
      </c>
      <c r="E16" s="72">
        <f>E17</f>
        <v>10755.018</v>
      </c>
      <c r="F16" s="72">
        <f t="shared" si="0"/>
        <v>89.62514999999999</v>
      </c>
      <c r="G16" s="72">
        <f t="shared" si="1"/>
        <v>129.57853012048193</v>
      </c>
    </row>
    <row r="17" spans="1:7" ht="18.75">
      <c r="A17" s="73">
        <v>14021900</v>
      </c>
      <c r="B17" s="78" t="s">
        <v>107</v>
      </c>
      <c r="C17" s="75">
        <v>12000</v>
      </c>
      <c r="D17" s="75">
        <v>8300</v>
      </c>
      <c r="E17" s="75">
        <v>10755.018</v>
      </c>
      <c r="F17" s="75">
        <f t="shared" si="0"/>
        <v>89.62514999999999</v>
      </c>
      <c r="G17" s="72">
        <f t="shared" si="1"/>
        <v>129.57853012048193</v>
      </c>
    </row>
    <row r="18" spans="1:7" ht="56.25">
      <c r="A18" s="73">
        <v>14030000</v>
      </c>
      <c r="B18" s="70" t="s">
        <v>108</v>
      </c>
      <c r="C18" s="72">
        <f>C19</f>
        <v>48300</v>
      </c>
      <c r="D18" s="72">
        <f>D19</f>
        <v>35700</v>
      </c>
      <c r="E18" s="72">
        <f>E19</f>
        <v>37627.744</v>
      </c>
      <c r="F18" s="72">
        <f t="shared" si="0"/>
        <v>77.90423188405798</v>
      </c>
      <c r="G18" s="72">
        <f t="shared" si="1"/>
        <v>105.3998431372549</v>
      </c>
    </row>
    <row r="19" spans="1:7" ht="18.75">
      <c r="A19" s="73">
        <v>14031900</v>
      </c>
      <c r="B19" s="78" t="s">
        <v>107</v>
      </c>
      <c r="C19" s="75">
        <v>48300</v>
      </c>
      <c r="D19" s="75">
        <v>35700</v>
      </c>
      <c r="E19" s="75">
        <v>37627.744</v>
      </c>
      <c r="F19" s="75">
        <f t="shared" si="0"/>
        <v>77.90423188405798</v>
      </c>
      <c r="G19" s="72">
        <f t="shared" si="1"/>
        <v>105.3998431372549</v>
      </c>
    </row>
    <row r="20" spans="1:7" ht="56.25">
      <c r="A20" s="69">
        <v>14040000</v>
      </c>
      <c r="B20" s="70" t="s">
        <v>109</v>
      </c>
      <c r="C20" s="72">
        <v>69900</v>
      </c>
      <c r="D20" s="72">
        <v>52100</v>
      </c>
      <c r="E20" s="72">
        <v>46700.166</v>
      </c>
      <c r="F20" s="72">
        <f t="shared" si="0"/>
        <v>66.80996566523605</v>
      </c>
      <c r="G20" s="72">
        <f t="shared" si="1"/>
        <v>89.63563531669865</v>
      </c>
    </row>
    <row r="21" spans="1:9" ht="20.25">
      <c r="A21" s="79">
        <v>18000000</v>
      </c>
      <c r="B21" s="80" t="s">
        <v>110</v>
      </c>
      <c r="C21" s="81">
        <f>C22+C28</f>
        <v>449130.2</v>
      </c>
      <c r="D21" s="81">
        <f>D22+D28</f>
        <v>335806.8</v>
      </c>
      <c r="E21" s="81">
        <f>E22+E28</f>
        <v>304219.97699999996</v>
      </c>
      <c r="F21" s="81">
        <f t="shared" si="0"/>
        <v>67.73536426630851</v>
      </c>
      <c r="G21" s="82">
        <f t="shared" si="1"/>
        <v>90.59375122838487</v>
      </c>
      <c r="I21" s="58" t="s">
        <v>96</v>
      </c>
    </row>
    <row r="22" spans="1:7" ht="19.5">
      <c r="A22" s="73"/>
      <c r="B22" s="83" t="s">
        <v>111</v>
      </c>
      <c r="C22" s="72">
        <f>C23+C27</f>
        <v>445917</v>
      </c>
      <c r="D22" s="72">
        <f>D23+D27</f>
        <v>333622.5</v>
      </c>
      <c r="E22" s="72">
        <f>E23+E27</f>
        <v>302527.834</v>
      </c>
      <c r="F22" s="72">
        <f t="shared" si="0"/>
        <v>67.84397858794348</v>
      </c>
      <c r="G22" s="84">
        <f t="shared" si="1"/>
        <v>90.67968557276562</v>
      </c>
    </row>
    <row r="23" spans="1:7" ht="19.5">
      <c r="A23" s="85">
        <v>18010000</v>
      </c>
      <c r="B23" s="83" t="s">
        <v>112</v>
      </c>
      <c r="C23" s="86">
        <f>C24+C25+C26</f>
        <v>154699.3</v>
      </c>
      <c r="D23" s="86">
        <f>D24+D25+D26</f>
        <v>120448.20000000001</v>
      </c>
      <c r="E23" s="86">
        <f>E24+E25+E26</f>
        <v>110764.423</v>
      </c>
      <c r="F23" s="86">
        <f t="shared" si="0"/>
        <v>71.59982171865032</v>
      </c>
      <c r="G23" s="87">
        <f t="shared" si="1"/>
        <v>91.9602144324282</v>
      </c>
    </row>
    <row r="24" spans="1:7" ht="37.5">
      <c r="A24" s="88" t="s">
        <v>113</v>
      </c>
      <c r="B24" s="74" t="s">
        <v>114</v>
      </c>
      <c r="C24" s="75">
        <v>59535.4</v>
      </c>
      <c r="D24" s="75">
        <v>47796.1</v>
      </c>
      <c r="E24" s="75">
        <v>46809.01</v>
      </c>
      <c r="F24" s="75">
        <f t="shared" si="0"/>
        <v>78.62382716837377</v>
      </c>
      <c r="G24" s="75">
        <f t="shared" si="1"/>
        <v>97.93478965857048</v>
      </c>
    </row>
    <row r="25" spans="1:7" ht="18.75">
      <c r="A25" s="88" t="s">
        <v>115</v>
      </c>
      <c r="B25" s="74" t="s">
        <v>116</v>
      </c>
      <c r="C25" s="75">
        <v>93268</v>
      </c>
      <c r="D25" s="75">
        <v>71195</v>
      </c>
      <c r="E25" s="75">
        <v>63016.3</v>
      </c>
      <c r="F25" s="75">
        <f t="shared" si="0"/>
        <v>67.5647596174465</v>
      </c>
      <c r="G25" s="89">
        <f t="shared" si="1"/>
        <v>88.51225507409228</v>
      </c>
    </row>
    <row r="26" spans="1:12" ht="18.75">
      <c r="A26" s="88" t="s">
        <v>117</v>
      </c>
      <c r="B26" s="74" t="s">
        <v>118</v>
      </c>
      <c r="C26" s="75">
        <v>1895.9</v>
      </c>
      <c r="D26" s="75">
        <v>1457.1</v>
      </c>
      <c r="E26" s="75">
        <v>939.113</v>
      </c>
      <c r="F26" s="75">
        <f t="shared" si="0"/>
        <v>49.533888918191884</v>
      </c>
      <c r="G26" s="89">
        <f t="shared" si="1"/>
        <v>64.45082698510741</v>
      </c>
      <c r="I26" s="58" t="s">
        <v>96</v>
      </c>
      <c r="L26" s="58" t="s">
        <v>96</v>
      </c>
    </row>
    <row r="27" spans="1:10" ht="19.5">
      <c r="A27" s="85">
        <v>18050000</v>
      </c>
      <c r="B27" s="83" t="s">
        <v>119</v>
      </c>
      <c r="C27" s="86">
        <v>291217.7</v>
      </c>
      <c r="D27" s="86">
        <v>213174.3</v>
      </c>
      <c r="E27" s="86">
        <v>191763.411</v>
      </c>
      <c r="F27" s="72">
        <f t="shared" si="0"/>
        <v>65.8488172250519</v>
      </c>
      <c r="G27" s="84">
        <f t="shared" si="1"/>
        <v>89.95615841121561</v>
      </c>
      <c r="J27" s="58" t="s">
        <v>96</v>
      </c>
    </row>
    <row r="28" spans="1:7" ht="19.5">
      <c r="A28" s="69"/>
      <c r="B28" s="83" t="s">
        <v>120</v>
      </c>
      <c r="C28" s="72">
        <f>C29+C30+C31</f>
        <v>3213.2</v>
      </c>
      <c r="D28" s="72">
        <f>D29+D30+D31</f>
        <v>2184.3</v>
      </c>
      <c r="E28" s="72">
        <f>E29+E30+E31</f>
        <v>1692.143</v>
      </c>
      <c r="F28" s="72">
        <f t="shared" si="0"/>
        <v>52.66223702228309</v>
      </c>
      <c r="G28" s="84">
        <f t="shared" si="1"/>
        <v>77.46843382319278</v>
      </c>
    </row>
    <row r="29" spans="1:7" ht="36.75" customHeight="1">
      <c r="A29" s="73">
        <v>18020000</v>
      </c>
      <c r="B29" s="74" t="s">
        <v>121</v>
      </c>
      <c r="C29" s="75">
        <v>2713.2</v>
      </c>
      <c r="D29" s="75">
        <v>1753.8</v>
      </c>
      <c r="E29" s="75">
        <v>1456.22</v>
      </c>
      <c r="F29" s="75">
        <f t="shared" si="0"/>
        <v>53.67167919799499</v>
      </c>
      <c r="G29" s="75">
        <f t="shared" si="1"/>
        <v>83.03227277910823</v>
      </c>
    </row>
    <row r="30" spans="1:7" ht="18.75">
      <c r="A30" s="73">
        <v>18030000</v>
      </c>
      <c r="B30" s="74" t="s">
        <v>122</v>
      </c>
      <c r="C30" s="75">
        <v>500</v>
      </c>
      <c r="D30" s="75">
        <v>430.5</v>
      </c>
      <c r="E30" s="75">
        <v>231.147</v>
      </c>
      <c r="F30" s="75">
        <f t="shared" si="0"/>
        <v>46.2294</v>
      </c>
      <c r="G30" s="89">
        <f t="shared" si="1"/>
        <v>53.69268292682927</v>
      </c>
    </row>
    <row r="31" spans="1:7" ht="72.75" customHeight="1">
      <c r="A31" s="90">
        <v>18040000</v>
      </c>
      <c r="B31" s="91" t="s">
        <v>123</v>
      </c>
      <c r="C31" s="75">
        <v>0</v>
      </c>
      <c r="D31" s="75">
        <v>0</v>
      </c>
      <c r="E31" s="75">
        <v>4.776</v>
      </c>
      <c r="F31" s="75" t="s">
        <v>104</v>
      </c>
      <c r="G31" s="75" t="s">
        <v>104</v>
      </c>
    </row>
    <row r="32" spans="1:7" ht="22.5">
      <c r="A32" s="65">
        <v>20000000</v>
      </c>
      <c r="B32" s="66" t="s">
        <v>124</v>
      </c>
      <c r="C32" s="67">
        <f>C33+C40+C49</f>
        <v>46650</v>
      </c>
      <c r="D32" s="67">
        <f>D33+D40+D49</f>
        <v>32907.2</v>
      </c>
      <c r="E32" s="67">
        <f>E33+E40+E49</f>
        <v>21889.147999999997</v>
      </c>
      <c r="F32" s="67">
        <f aca="true" t="shared" si="2" ref="F32:F72">E32/C32*100</f>
        <v>46.92207502679528</v>
      </c>
      <c r="G32" s="68">
        <f t="shared" si="1"/>
        <v>66.51780765303641</v>
      </c>
    </row>
    <row r="33" spans="1:7" ht="37.5">
      <c r="A33" s="69">
        <v>21000000</v>
      </c>
      <c r="B33" s="70" t="s">
        <v>125</v>
      </c>
      <c r="C33" s="72">
        <f>C34+C35+C36+C37+C38+C39</f>
        <v>14840</v>
      </c>
      <c r="D33" s="72">
        <f>D34+D35+D36+D37+D38+D39</f>
        <v>10020.2</v>
      </c>
      <c r="E33" s="72">
        <f>E34+E35+E36+E37+E38+E39</f>
        <v>6962.634</v>
      </c>
      <c r="F33" s="72">
        <f t="shared" si="2"/>
        <v>46.91801886792453</v>
      </c>
      <c r="G33" s="72">
        <f t="shared" si="1"/>
        <v>69.48597832378594</v>
      </c>
    </row>
    <row r="34" spans="1:7" ht="56.25">
      <c r="A34" s="73">
        <v>21010300</v>
      </c>
      <c r="B34" s="74" t="s">
        <v>126</v>
      </c>
      <c r="C34" s="75">
        <v>667.2</v>
      </c>
      <c r="D34" s="75">
        <v>667.2</v>
      </c>
      <c r="E34" s="75">
        <v>1052.331</v>
      </c>
      <c r="F34" s="75">
        <f t="shared" si="2"/>
        <v>157.72347122302156</v>
      </c>
      <c r="G34" s="75">
        <f t="shared" si="1"/>
        <v>157.72347122302156</v>
      </c>
    </row>
    <row r="35" spans="1:7" ht="37.5">
      <c r="A35" s="73">
        <v>21050000</v>
      </c>
      <c r="B35" s="74" t="s">
        <v>127</v>
      </c>
      <c r="C35" s="75">
        <v>9900</v>
      </c>
      <c r="D35" s="75">
        <v>6200</v>
      </c>
      <c r="E35" s="75">
        <v>2874.577</v>
      </c>
      <c r="F35" s="75">
        <f t="shared" si="2"/>
        <v>29.036131313131314</v>
      </c>
      <c r="G35" s="75">
        <f t="shared" si="1"/>
        <v>46.364145161290324</v>
      </c>
    </row>
    <row r="36" spans="1:7" ht="18.75">
      <c r="A36" s="73">
        <v>21080500</v>
      </c>
      <c r="B36" s="74" t="s">
        <v>128</v>
      </c>
      <c r="C36" s="75">
        <v>500</v>
      </c>
      <c r="D36" s="75">
        <v>360</v>
      </c>
      <c r="E36" s="75">
        <v>33.431</v>
      </c>
      <c r="F36" s="75">
        <f t="shared" si="2"/>
        <v>6.6861999999999995</v>
      </c>
      <c r="G36" s="75">
        <f t="shared" si="1"/>
        <v>9.286388888888888</v>
      </c>
    </row>
    <row r="37" spans="1:7" ht="18.75">
      <c r="A37" s="73">
        <v>21081100</v>
      </c>
      <c r="B37" s="74" t="s">
        <v>129</v>
      </c>
      <c r="C37" s="75">
        <v>2000</v>
      </c>
      <c r="D37" s="75">
        <v>1350</v>
      </c>
      <c r="E37" s="75">
        <v>1042.338</v>
      </c>
      <c r="F37" s="75">
        <f t="shared" si="2"/>
        <v>52.1169</v>
      </c>
      <c r="G37" s="75">
        <f t="shared" si="1"/>
        <v>77.21022222222223</v>
      </c>
    </row>
    <row r="38" spans="1:7" ht="75">
      <c r="A38" s="73">
        <v>21081500</v>
      </c>
      <c r="B38" s="74" t="s">
        <v>130</v>
      </c>
      <c r="C38" s="75">
        <v>572.8</v>
      </c>
      <c r="D38" s="75">
        <v>423</v>
      </c>
      <c r="E38" s="75">
        <v>371.2</v>
      </c>
      <c r="F38" s="75">
        <f t="shared" si="2"/>
        <v>64.80446927374301</v>
      </c>
      <c r="G38" s="75">
        <f t="shared" si="1"/>
        <v>87.75413711583924</v>
      </c>
    </row>
    <row r="39" spans="1:7" ht="18.75">
      <c r="A39" s="73">
        <v>21081700</v>
      </c>
      <c r="B39" s="74" t="s">
        <v>131</v>
      </c>
      <c r="C39" s="75">
        <v>1200</v>
      </c>
      <c r="D39" s="75">
        <v>1020</v>
      </c>
      <c r="E39" s="75">
        <v>1588.757</v>
      </c>
      <c r="F39" s="75">
        <f t="shared" si="2"/>
        <v>132.39641666666665</v>
      </c>
      <c r="G39" s="75">
        <f t="shared" si="1"/>
        <v>155.76049019607842</v>
      </c>
    </row>
    <row r="40" spans="1:7" ht="37.5">
      <c r="A40" s="69">
        <v>22000000</v>
      </c>
      <c r="B40" s="70" t="s">
        <v>132</v>
      </c>
      <c r="C40" s="72">
        <f>C44+C47+C48+C45+C43+C46</f>
        <v>31200</v>
      </c>
      <c r="D40" s="72">
        <f>D44+D47+D48+D45+D43+D46</f>
        <v>22472</v>
      </c>
      <c r="E40" s="72">
        <f>E44+E47+E48+E45+E43+E46+E42</f>
        <v>14362.413</v>
      </c>
      <c r="F40" s="72">
        <f t="shared" si="2"/>
        <v>46.03337500000001</v>
      </c>
      <c r="G40" s="72">
        <f t="shared" si="1"/>
        <v>63.912482200071196</v>
      </c>
    </row>
    <row r="41" spans="1:7" ht="37.5">
      <c r="A41" s="69">
        <v>22010000</v>
      </c>
      <c r="B41" s="70" t="s">
        <v>133</v>
      </c>
      <c r="C41" s="72">
        <f>C43+C44+C45+C46</f>
        <v>24400</v>
      </c>
      <c r="D41" s="72">
        <f>D43+D44+D45+D46</f>
        <v>17328</v>
      </c>
      <c r="E41" s="72">
        <f>E43+E44+E45+E46+E42</f>
        <v>9375.780999999999</v>
      </c>
      <c r="F41" s="72">
        <f t="shared" si="2"/>
        <v>38.42533196721311</v>
      </c>
      <c r="G41" s="72">
        <f t="shared" si="1"/>
        <v>54.10769275161588</v>
      </c>
    </row>
    <row r="42" spans="1:7" ht="37.5">
      <c r="A42" s="73">
        <v>22010200</v>
      </c>
      <c r="B42" s="74" t="s">
        <v>134</v>
      </c>
      <c r="C42" s="75">
        <v>0</v>
      </c>
      <c r="D42" s="75">
        <v>0</v>
      </c>
      <c r="E42" s="75">
        <v>0.051</v>
      </c>
      <c r="F42" s="75" t="s">
        <v>104</v>
      </c>
      <c r="G42" s="75" t="s">
        <v>104</v>
      </c>
    </row>
    <row r="43" spans="1:7" ht="56.25">
      <c r="A43" s="73">
        <v>22010300</v>
      </c>
      <c r="B43" s="74" t="s">
        <v>135</v>
      </c>
      <c r="C43" s="75">
        <v>1100</v>
      </c>
      <c r="D43" s="75">
        <v>780</v>
      </c>
      <c r="E43" s="75">
        <v>472.33</v>
      </c>
      <c r="F43" s="75">
        <f t="shared" si="2"/>
        <v>42.93909090909091</v>
      </c>
      <c r="G43" s="75">
        <f t="shared" si="1"/>
        <v>60.555128205128206</v>
      </c>
    </row>
    <row r="44" spans="1:7" ht="37.5">
      <c r="A44" s="73">
        <v>22012500</v>
      </c>
      <c r="B44" s="74" t="s">
        <v>136</v>
      </c>
      <c r="C44" s="75">
        <v>22000</v>
      </c>
      <c r="D44" s="75">
        <v>15600</v>
      </c>
      <c r="E44" s="75">
        <v>8322.648</v>
      </c>
      <c r="F44" s="75">
        <f t="shared" si="2"/>
        <v>37.830218181818175</v>
      </c>
      <c r="G44" s="75">
        <f t="shared" si="1"/>
        <v>53.35030769230769</v>
      </c>
    </row>
    <row r="45" spans="1:7" ht="56.25">
      <c r="A45" s="73">
        <v>22012600</v>
      </c>
      <c r="B45" s="74" t="s">
        <v>137</v>
      </c>
      <c r="C45" s="75">
        <v>1100</v>
      </c>
      <c r="D45" s="75">
        <v>810</v>
      </c>
      <c r="E45" s="75">
        <v>537.902</v>
      </c>
      <c r="F45" s="75">
        <f t="shared" si="2"/>
        <v>48.90018181818182</v>
      </c>
      <c r="G45" s="75">
        <f t="shared" si="1"/>
        <v>66.40765432098766</v>
      </c>
    </row>
    <row r="46" spans="1:7" ht="56.25">
      <c r="A46" s="73">
        <v>22012900</v>
      </c>
      <c r="B46" s="74" t="s">
        <v>138</v>
      </c>
      <c r="C46" s="75">
        <v>200</v>
      </c>
      <c r="D46" s="75">
        <v>138</v>
      </c>
      <c r="E46" s="75">
        <v>42.85</v>
      </c>
      <c r="F46" s="75">
        <f t="shared" si="2"/>
        <v>21.425</v>
      </c>
      <c r="G46" s="75">
        <f t="shared" si="1"/>
        <v>31.05072463768116</v>
      </c>
    </row>
    <row r="47" spans="1:13" ht="75">
      <c r="A47" s="69">
        <v>22080400</v>
      </c>
      <c r="B47" s="70" t="s">
        <v>139</v>
      </c>
      <c r="C47" s="72">
        <v>6200</v>
      </c>
      <c r="D47" s="72">
        <v>4700</v>
      </c>
      <c r="E47" s="72">
        <v>4755.226</v>
      </c>
      <c r="F47" s="72">
        <f t="shared" si="2"/>
        <v>76.69719354838709</v>
      </c>
      <c r="G47" s="72">
        <f t="shared" si="1"/>
        <v>101.17502127659574</v>
      </c>
      <c r="M47" s="58" t="s">
        <v>96</v>
      </c>
    </row>
    <row r="48" spans="1:7" ht="18.75">
      <c r="A48" s="69">
        <v>22090000</v>
      </c>
      <c r="B48" s="70" t="s">
        <v>140</v>
      </c>
      <c r="C48" s="72">
        <v>600</v>
      </c>
      <c r="D48" s="72">
        <v>444</v>
      </c>
      <c r="E48" s="72">
        <v>231.406</v>
      </c>
      <c r="F48" s="72">
        <f t="shared" si="2"/>
        <v>38.56766666666667</v>
      </c>
      <c r="G48" s="72">
        <f t="shared" si="1"/>
        <v>52.11846846846847</v>
      </c>
    </row>
    <row r="49" spans="1:7" ht="18.75">
      <c r="A49" s="69">
        <v>24000000</v>
      </c>
      <c r="B49" s="70" t="s">
        <v>141</v>
      </c>
      <c r="C49" s="72">
        <f>C50+C51</f>
        <v>610</v>
      </c>
      <c r="D49" s="72">
        <f>D50+D51</f>
        <v>415</v>
      </c>
      <c r="E49" s="72">
        <f>E50+E51</f>
        <v>564.101</v>
      </c>
      <c r="F49" s="72">
        <f t="shared" si="2"/>
        <v>92.4755737704918</v>
      </c>
      <c r="G49" s="84">
        <f t="shared" si="1"/>
        <v>135.9279518072289</v>
      </c>
    </row>
    <row r="50" spans="1:7" ht="54" customHeight="1">
      <c r="A50" s="73">
        <v>24030000</v>
      </c>
      <c r="B50" s="74" t="s">
        <v>142</v>
      </c>
      <c r="C50" s="75">
        <v>110</v>
      </c>
      <c r="D50" s="75">
        <v>55</v>
      </c>
      <c r="E50" s="75">
        <v>74.791</v>
      </c>
      <c r="F50" s="72">
        <f t="shared" si="2"/>
        <v>67.99181818181818</v>
      </c>
      <c r="G50" s="72">
        <f t="shared" si="1"/>
        <v>135.98363636363635</v>
      </c>
    </row>
    <row r="51" spans="1:7" ht="18.75">
      <c r="A51" s="73">
        <v>24060300</v>
      </c>
      <c r="B51" s="74" t="s">
        <v>128</v>
      </c>
      <c r="C51" s="75">
        <v>500</v>
      </c>
      <c r="D51" s="75">
        <v>360</v>
      </c>
      <c r="E51" s="75">
        <v>489.31</v>
      </c>
      <c r="F51" s="75">
        <f t="shared" si="2"/>
        <v>97.86200000000001</v>
      </c>
      <c r="G51" s="89">
        <f t="shared" si="1"/>
        <v>135.91944444444442</v>
      </c>
    </row>
    <row r="52" spans="1:7" ht="22.5">
      <c r="A52" s="65">
        <v>30000000</v>
      </c>
      <c r="B52" s="92" t="s">
        <v>143</v>
      </c>
      <c r="C52" s="72">
        <f>C53</f>
        <v>0</v>
      </c>
      <c r="D52" s="72">
        <v>0</v>
      </c>
      <c r="E52" s="72">
        <v>0.7</v>
      </c>
      <c r="F52" s="72" t="s">
        <v>104</v>
      </c>
      <c r="G52" s="72" t="s">
        <v>104</v>
      </c>
    </row>
    <row r="53" spans="1:7" ht="18.75">
      <c r="A53" s="74">
        <v>31010200</v>
      </c>
      <c r="B53" s="74" t="s">
        <v>144</v>
      </c>
      <c r="C53" s="75">
        <v>0</v>
      </c>
      <c r="D53" s="75">
        <v>0</v>
      </c>
      <c r="E53" s="75">
        <v>0.7</v>
      </c>
      <c r="F53" s="75" t="s">
        <v>104</v>
      </c>
      <c r="G53" s="89" t="s">
        <v>104</v>
      </c>
    </row>
    <row r="54" spans="1:7" ht="22.5">
      <c r="A54" s="65">
        <v>40000000</v>
      </c>
      <c r="B54" s="92" t="s">
        <v>145</v>
      </c>
      <c r="C54" s="67">
        <f>C55+C59+C61</f>
        <v>479554.89</v>
      </c>
      <c r="D54" s="67">
        <f>D55+D59+D61</f>
        <v>371004.625</v>
      </c>
      <c r="E54" s="67">
        <f>E55+E59+E61</f>
        <v>371095.98000000004</v>
      </c>
      <c r="F54" s="67">
        <f t="shared" si="2"/>
        <v>77.3834211136915</v>
      </c>
      <c r="G54" s="68">
        <f t="shared" si="1"/>
        <v>100.02462368225196</v>
      </c>
    </row>
    <row r="55" spans="1:7" ht="37.5">
      <c r="A55" s="69">
        <v>41030000</v>
      </c>
      <c r="B55" s="70" t="s">
        <v>146</v>
      </c>
      <c r="C55" s="72">
        <f>SUM(C56:C58)</f>
        <v>433295.7</v>
      </c>
      <c r="D55" s="72">
        <f>SUM(D56:D58)</f>
        <v>332642.01800000004</v>
      </c>
      <c r="E55" s="72">
        <f>SUM(E56:E58)</f>
        <v>334486.818</v>
      </c>
      <c r="F55" s="75">
        <f t="shared" si="2"/>
        <v>77.19596986538293</v>
      </c>
      <c r="G55" s="75">
        <f t="shared" si="1"/>
        <v>100.5545901901064</v>
      </c>
    </row>
    <row r="56" spans="1:7" ht="37.5">
      <c r="A56" s="93">
        <v>41033900</v>
      </c>
      <c r="B56" s="74" t="s">
        <v>147</v>
      </c>
      <c r="C56" s="94">
        <v>379841.7</v>
      </c>
      <c r="D56" s="76">
        <v>283893.9</v>
      </c>
      <c r="E56" s="76">
        <v>285738.7</v>
      </c>
      <c r="F56" s="75">
        <f t="shared" si="2"/>
        <v>75.22573219317415</v>
      </c>
      <c r="G56" s="75">
        <f t="shared" si="1"/>
        <v>100.64982023213602</v>
      </c>
    </row>
    <row r="57" spans="1:7" ht="36" customHeight="1">
      <c r="A57" s="93">
        <v>41034200</v>
      </c>
      <c r="B57" s="74" t="s">
        <v>148</v>
      </c>
      <c r="C57" s="76">
        <v>43454</v>
      </c>
      <c r="D57" s="76">
        <v>43454</v>
      </c>
      <c r="E57" s="76">
        <v>43454</v>
      </c>
      <c r="F57" s="75">
        <f t="shared" si="2"/>
        <v>100</v>
      </c>
      <c r="G57" s="75">
        <f t="shared" si="1"/>
        <v>100</v>
      </c>
    </row>
    <row r="58" spans="1:7" ht="69.75" customHeight="1">
      <c r="A58" s="93">
        <v>41034500</v>
      </c>
      <c r="B58" s="74" t="s">
        <v>149</v>
      </c>
      <c r="C58" s="76">
        <v>10000</v>
      </c>
      <c r="D58" s="76">
        <v>5294.118</v>
      </c>
      <c r="E58" s="76">
        <v>5294.118</v>
      </c>
      <c r="F58" s="75">
        <f t="shared" si="2"/>
        <v>52.941179999999996</v>
      </c>
      <c r="G58" s="75">
        <f t="shared" si="1"/>
        <v>100</v>
      </c>
    </row>
    <row r="59" spans="1:7" ht="37.5">
      <c r="A59" s="95">
        <v>41040000</v>
      </c>
      <c r="B59" s="70" t="s">
        <v>150</v>
      </c>
      <c r="C59" s="71">
        <f>C60</f>
        <v>12654.5</v>
      </c>
      <c r="D59" s="71">
        <f>SUM(D60)</f>
        <v>9485.37</v>
      </c>
      <c r="E59" s="71">
        <f>E60</f>
        <v>9485.37</v>
      </c>
      <c r="F59" s="72">
        <f t="shared" si="2"/>
        <v>74.95649768856929</v>
      </c>
      <c r="G59" s="75">
        <f t="shared" si="1"/>
        <v>100</v>
      </c>
    </row>
    <row r="60" spans="1:7" ht="93.75">
      <c r="A60" s="93">
        <v>41040200</v>
      </c>
      <c r="B60" s="74" t="s">
        <v>151</v>
      </c>
      <c r="C60" s="71">
        <v>12654.5</v>
      </c>
      <c r="D60" s="71">
        <v>9485.37</v>
      </c>
      <c r="E60" s="71">
        <v>9485.37</v>
      </c>
      <c r="F60" s="72">
        <f t="shared" si="2"/>
        <v>74.95649768856929</v>
      </c>
      <c r="G60" s="75">
        <f t="shared" si="1"/>
        <v>100</v>
      </c>
    </row>
    <row r="61" spans="1:7" ht="37.5">
      <c r="A61" s="95">
        <v>41050000</v>
      </c>
      <c r="B61" s="96" t="s">
        <v>152</v>
      </c>
      <c r="C61" s="71">
        <f>SUM(C62:C71)</f>
        <v>33604.69</v>
      </c>
      <c r="D61" s="71">
        <f>SUM(D62:D71)</f>
        <v>28877.236999999994</v>
      </c>
      <c r="E61" s="71">
        <f>SUM(E62:E71)</f>
        <v>27123.791999999994</v>
      </c>
      <c r="F61" s="75">
        <f t="shared" si="2"/>
        <v>80.71430505682389</v>
      </c>
      <c r="G61" s="75">
        <f t="shared" si="1"/>
        <v>93.92793361774882</v>
      </c>
    </row>
    <row r="62" spans="1:7" ht="112.5">
      <c r="A62" s="93">
        <v>41050400</v>
      </c>
      <c r="B62" s="97" t="s">
        <v>153</v>
      </c>
      <c r="C62" s="76">
        <v>1040.6</v>
      </c>
      <c r="D62" s="76">
        <v>1040.586</v>
      </c>
      <c r="E62" s="76">
        <v>1040.586</v>
      </c>
      <c r="F62" s="75">
        <f t="shared" si="2"/>
        <v>99.99865462233328</v>
      </c>
      <c r="G62" s="75">
        <f t="shared" si="1"/>
        <v>100</v>
      </c>
    </row>
    <row r="63" spans="1:7" ht="75">
      <c r="A63" s="93">
        <v>41050500</v>
      </c>
      <c r="B63" s="97" t="s">
        <v>154</v>
      </c>
      <c r="C63" s="76">
        <v>1040.6</v>
      </c>
      <c r="D63" s="76">
        <v>1040.586</v>
      </c>
      <c r="E63" s="76">
        <v>1040.586</v>
      </c>
      <c r="F63" s="75">
        <f t="shared" si="2"/>
        <v>99.99865462233328</v>
      </c>
      <c r="G63" s="75">
        <f t="shared" si="1"/>
        <v>100</v>
      </c>
    </row>
    <row r="64" spans="1:7" ht="112.5">
      <c r="A64" s="93">
        <v>41050900</v>
      </c>
      <c r="B64" s="97" t="s">
        <v>155</v>
      </c>
      <c r="C64" s="76">
        <v>2824.178</v>
      </c>
      <c r="D64" s="76">
        <v>0</v>
      </c>
      <c r="E64" s="76">
        <v>0</v>
      </c>
      <c r="F64" s="75" t="s">
        <v>104</v>
      </c>
      <c r="G64" s="75" t="s">
        <v>104</v>
      </c>
    </row>
    <row r="65" spans="1:7" ht="56.25">
      <c r="A65" s="93">
        <v>41051000</v>
      </c>
      <c r="B65" s="74" t="s">
        <v>156</v>
      </c>
      <c r="C65" s="76">
        <v>1237.5</v>
      </c>
      <c r="D65" s="76">
        <v>927.02</v>
      </c>
      <c r="E65" s="76">
        <v>927.02</v>
      </c>
      <c r="F65" s="75">
        <f t="shared" si="2"/>
        <v>74.91070707070708</v>
      </c>
      <c r="G65" s="75">
        <f t="shared" si="1"/>
        <v>100</v>
      </c>
    </row>
    <row r="66" spans="1:7" ht="75">
      <c r="A66" s="93">
        <v>41051200</v>
      </c>
      <c r="B66" s="74" t="s">
        <v>157</v>
      </c>
      <c r="C66" s="76">
        <v>2278.1</v>
      </c>
      <c r="D66" s="76">
        <v>1829.091</v>
      </c>
      <c r="E66" s="76">
        <v>1829.091</v>
      </c>
      <c r="F66" s="75">
        <f t="shared" si="2"/>
        <v>80.2901979719942</v>
      </c>
      <c r="G66" s="75">
        <f t="shared" si="1"/>
        <v>100</v>
      </c>
    </row>
    <row r="67" spans="1:7" ht="75">
      <c r="A67" s="93">
        <v>41051400</v>
      </c>
      <c r="B67" s="74" t="s">
        <v>158</v>
      </c>
      <c r="C67" s="76">
        <v>5107.992</v>
      </c>
      <c r="D67" s="76">
        <v>4555.942</v>
      </c>
      <c r="E67" s="76">
        <v>4555.942</v>
      </c>
      <c r="F67" s="75">
        <f t="shared" si="2"/>
        <v>89.19242629980626</v>
      </c>
      <c r="G67" s="75">
        <f t="shared" si="1"/>
        <v>100</v>
      </c>
    </row>
    <row r="68" spans="1:9" ht="56.25">
      <c r="A68" s="93">
        <v>41051500</v>
      </c>
      <c r="B68" s="74" t="s">
        <v>159</v>
      </c>
      <c r="C68" s="76">
        <v>2758.8</v>
      </c>
      <c r="D68" s="76">
        <v>2758.8</v>
      </c>
      <c r="E68" s="76">
        <v>2758.8</v>
      </c>
      <c r="F68" s="75">
        <f t="shared" si="2"/>
        <v>100</v>
      </c>
      <c r="G68" s="75">
        <f t="shared" si="1"/>
        <v>100</v>
      </c>
      <c r="I68" s="58" t="s">
        <v>96</v>
      </c>
    </row>
    <row r="69" spans="1:7" ht="75">
      <c r="A69" s="93">
        <v>41053000</v>
      </c>
      <c r="B69" s="74" t="s">
        <v>160</v>
      </c>
      <c r="C69" s="76">
        <v>0</v>
      </c>
      <c r="D69" s="76">
        <v>0</v>
      </c>
      <c r="E69" s="76">
        <v>833.417</v>
      </c>
      <c r="F69" s="75" t="s">
        <v>104</v>
      </c>
      <c r="G69" s="75" t="s">
        <v>104</v>
      </c>
    </row>
    <row r="70" spans="1:7" ht="18.75">
      <c r="A70" s="93">
        <v>41053900</v>
      </c>
      <c r="B70" s="74" t="s">
        <v>161</v>
      </c>
      <c r="C70" s="76">
        <v>11867.07</v>
      </c>
      <c r="D70" s="76">
        <v>11275.362</v>
      </c>
      <c r="E70" s="76">
        <v>8688.5</v>
      </c>
      <c r="F70" s="75">
        <f t="shared" si="2"/>
        <v>73.21520813477969</v>
      </c>
      <c r="G70" s="75">
        <f t="shared" si="1"/>
        <v>77.05739292450212</v>
      </c>
    </row>
    <row r="71" spans="1:7" ht="75">
      <c r="A71" s="93">
        <v>41055000</v>
      </c>
      <c r="B71" s="74" t="s">
        <v>162</v>
      </c>
      <c r="C71" s="76">
        <v>5449.85</v>
      </c>
      <c r="D71" s="76">
        <v>5449.85</v>
      </c>
      <c r="E71" s="76">
        <v>5449.85</v>
      </c>
      <c r="F71" s="75">
        <f t="shared" si="2"/>
        <v>100</v>
      </c>
      <c r="G71" s="75">
        <f t="shared" si="1"/>
        <v>100</v>
      </c>
    </row>
    <row r="72" spans="1:9" ht="40.5">
      <c r="A72" s="98"/>
      <c r="B72" s="99" t="s">
        <v>163</v>
      </c>
      <c r="C72" s="100">
        <f>C10+C32+C54+C52</f>
        <v>2227510.29</v>
      </c>
      <c r="D72" s="100">
        <f>D10+D32+D54+D52</f>
        <v>1649677.325</v>
      </c>
      <c r="E72" s="100">
        <f>E10+E32+E54+E52</f>
        <v>1528622.304</v>
      </c>
      <c r="F72" s="100">
        <f t="shared" si="2"/>
        <v>68.62470224548322</v>
      </c>
      <c r="G72" s="100">
        <f>E72/D72*100</f>
        <v>92.66189701673933</v>
      </c>
      <c r="I72" s="58" t="s">
        <v>96</v>
      </c>
    </row>
    <row r="73" spans="1:7" ht="20.25">
      <c r="A73" s="112" t="s">
        <v>164</v>
      </c>
      <c r="B73" s="112"/>
      <c r="C73" s="112"/>
      <c r="D73" s="112"/>
      <c r="E73" s="112"/>
      <c r="F73" s="112"/>
      <c r="G73" s="112"/>
    </row>
    <row r="74" spans="1:7" ht="20.25">
      <c r="A74" s="79">
        <v>10000000</v>
      </c>
      <c r="B74" s="80" t="s">
        <v>98</v>
      </c>
      <c r="C74" s="81">
        <f>C75</f>
        <v>194.7</v>
      </c>
      <c r="D74" s="81">
        <f>D75</f>
        <v>162.904</v>
      </c>
      <c r="E74" s="81">
        <f>E75</f>
        <v>368.853</v>
      </c>
      <c r="F74" s="81">
        <f>E74/C74*100</f>
        <v>189.44684129429893</v>
      </c>
      <c r="G74" s="82">
        <f>E74/D74*100</f>
        <v>226.42353778912735</v>
      </c>
    </row>
    <row r="75" spans="1:7" ht="18.75">
      <c r="A75" s="73">
        <v>19010000</v>
      </c>
      <c r="B75" s="74" t="s">
        <v>165</v>
      </c>
      <c r="C75" s="75">
        <v>194.7</v>
      </c>
      <c r="D75" s="75">
        <v>162.904</v>
      </c>
      <c r="E75" s="75">
        <v>368.853</v>
      </c>
      <c r="F75" s="75">
        <f>E75/C75*100</f>
        <v>189.44684129429893</v>
      </c>
      <c r="G75" s="89">
        <f>E75/D75*100</f>
        <v>226.42353778912735</v>
      </c>
    </row>
    <row r="76" spans="1:11" ht="20.25">
      <c r="A76" s="79">
        <v>20000000</v>
      </c>
      <c r="B76" s="80" t="s">
        <v>124</v>
      </c>
      <c r="C76" s="81">
        <f>C78+C79+C81+C82+C80</f>
        <v>65635.92499999999</v>
      </c>
      <c r="D76" s="81">
        <f>D78+D79+D81+D82+D80</f>
        <v>49206.168</v>
      </c>
      <c r="E76" s="81">
        <f>E78+E79+E81+E82+E80+E77</f>
        <v>58159.433</v>
      </c>
      <c r="F76" s="81">
        <f>E76/C76*100</f>
        <v>88.609146591596</v>
      </c>
      <c r="G76" s="82">
        <f>E76/D76*100</f>
        <v>118.19541200607209</v>
      </c>
      <c r="K76" s="58" t="s">
        <v>96</v>
      </c>
    </row>
    <row r="77" spans="1:7" ht="56.25">
      <c r="A77" s="73">
        <v>21110000</v>
      </c>
      <c r="B77" s="74" t="s">
        <v>166</v>
      </c>
      <c r="C77" s="75">
        <v>0</v>
      </c>
      <c r="D77" s="75">
        <v>0</v>
      </c>
      <c r="E77" s="75">
        <v>69.537</v>
      </c>
      <c r="F77" s="75" t="s">
        <v>104</v>
      </c>
      <c r="G77" s="75" t="s">
        <v>104</v>
      </c>
    </row>
    <row r="78" spans="1:7" ht="37.5">
      <c r="A78" s="73">
        <v>24061600</v>
      </c>
      <c r="B78" s="74" t="s">
        <v>167</v>
      </c>
      <c r="C78" s="75">
        <v>660</v>
      </c>
      <c r="D78" s="75">
        <v>0</v>
      </c>
      <c r="E78" s="75">
        <v>0</v>
      </c>
      <c r="F78" s="101" t="s">
        <v>104</v>
      </c>
      <c r="G78" s="76" t="s">
        <v>104</v>
      </c>
    </row>
    <row r="79" spans="1:7" ht="75">
      <c r="A79" s="73">
        <v>24062100</v>
      </c>
      <c r="B79" s="74" t="s">
        <v>168</v>
      </c>
      <c r="C79" s="75">
        <v>25</v>
      </c>
      <c r="D79" s="75">
        <v>18</v>
      </c>
      <c r="E79" s="75">
        <v>27.535</v>
      </c>
      <c r="F79" s="75">
        <f aca="true" t="shared" si="3" ref="F79:F90">E79/C79*100</f>
        <v>110.13999999999999</v>
      </c>
      <c r="G79" s="75">
        <f>E79/D79*100</f>
        <v>152.97222222222223</v>
      </c>
    </row>
    <row r="80" spans="1:7" ht="18.75">
      <c r="A80" s="73">
        <v>24110700</v>
      </c>
      <c r="B80" s="74" t="s">
        <v>169</v>
      </c>
      <c r="C80" s="102">
        <v>0.025</v>
      </c>
      <c r="D80" s="102">
        <v>0</v>
      </c>
      <c r="E80" s="102">
        <v>0.011</v>
      </c>
      <c r="F80" s="75">
        <f t="shared" si="3"/>
        <v>43.99999999999999</v>
      </c>
      <c r="G80" s="75" t="s">
        <v>104</v>
      </c>
    </row>
    <row r="81" spans="1:7" ht="37.5">
      <c r="A81" s="73">
        <v>24170000</v>
      </c>
      <c r="B81" s="74" t="s">
        <v>170</v>
      </c>
      <c r="C81" s="75">
        <v>10300</v>
      </c>
      <c r="D81" s="75">
        <v>8200</v>
      </c>
      <c r="E81" s="75">
        <v>27697.865</v>
      </c>
      <c r="F81" s="75">
        <f t="shared" si="3"/>
        <v>268.9113106796117</v>
      </c>
      <c r="G81" s="75">
        <f aca="true" t="shared" si="4" ref="G81:G93">E81/D81*100</f>
        <v>337.77884146341466</v>
      </c>
    </row>
    <row r="82" spans="1:7" ht="18.75">
      <c r="A82" s="73">
        <v>25000000</v>
      </c>
      <c r="B82" s="74" t="s">
        <v>171</v>
      </c>
      <c r="C82" s="75">
        <v>54650.9</v>
      </c>
      <c r="D82" s="75">
        <v>40988.168</v>
      </c>
      <c r="E82" s="75">
        <v>30364.485</v>
      </c>
      <c r="F82" s="75">
        <f t="shared" si="3"/>
        <v>55.560814186042684</v>
      </c>
      <c r="G82" s="89">
        <f t="shared" si="4"/>
        <v>74.08109823303155</v>
      </c>
    </row>
    <row r="83" spans="1:7" ht="20.25">
      <c r="A83" s="79">
        <v>30000000</v>
      </c>
      <c r="B83" s="80" t="s">
        <v>143</v>
      </c>
      <c r="C83" s="81">
        <f>C84+C85</f>
        <v>10500</v>
      </c>
      <c r="D83" s="81">
        <f>D84+D85</f>
        <v>6300</v>
      </c>
      <c r="E83" s="81">
        <f>E84+E85</f>
        <v>10776.021</v>
      </c>
      <c r="F83" s="81">
        <f>E83/C83*100</f>
        <v>102.62877142857143</v>
      </c>
      <c r="G83" s="82">
        <f t="shared" si="4"/>
        <v>171.04795238095238</v>
      </c>
    </row>
    <row r="84" spans="1:7" ht="37.5">
      <c r="A84" s="73">
        <v>31030000</v>
      </c>
      <c r="B84" s="74" t="s">
        <v>172</v>
      </c>
      <c r="C84" s="75">
        <v>3000</v>
      </c>
      <c r="D84" s="75">
        <v>1800</v>
      </c>
      <c r="E84" s="75">
        <v>3096.642</v>
      </c>
      <c r="F84" s="75">
        <f t="shared" si="3"/>
        <v>103.2214</v>
      </c>
      <c r="G84" s="75">
        <f t="shared" si="4"/>
        <v>172.03566666666666</v>
      </c>
    </row>
    <row r="85" spans="1:7" ht="18.75">
      <c r="A85" s="73">
        <v>33010000</v>
      </c>
      <c r="B85" s="74" t="s">
        <v>173</v>
      </c>
      <c r="C85" s="75">
        <v>7500</v>
      </c>
      <c r="D85" s="75">
        <v>4500</v>
      </c>
      <c r="E85" s="75">
        <v>7679.379</v>
      </c>
      <c r="F85" s="75">
        <f t="shared" si="3"/>
        <v>102.39172</v>
      </c>
      <c r="G85" s="89">
        <f>E85/D85*100</f>
        <v>170.65286666666665</v>
      </c>
    </row>
    <row r="86" spans="1:7" ht="20.25">
      <c r="A86" s="79">
        <v>40000000</v>
      </c>
      <c r="B86" s="80" t="s">
        <v>50</v>
      </c>
      <c r="C86" s="81">
        <f aca="true" t="shared" si="5" ref="C86:E87">C87</f>
        <v>368.6</v>
      </c>
      <c r="D86" s="81">
        <f t="shared" si="5"/>
        <v>368.6</v>
      </c>
      <c r="E86" s="81">
        <f t="shared" si="5"/>
        <v>368.6</v>
      </c>
      <c r="F86" s="72">
        <f t="shared" si="3"/>
        <v>100</v>
      </c>
      <c r="G86" s="72">
        <f>E86/D86*100</f>
        <v>100</v>
      </c>
    </row>
    <row r="87" spans="1:7" ht="37.5">
      <c r="A87" s="95">
        <v>41050000</v>
      </c>
      <c r="B87" s="96" t="s">
        <v>152</v>
      </c>
      <c r="C87" s="75">
        <f t="shared" si="5"/>
        <v>368.6</v>
      </c>
      <c r="D87" s="75">
        <v>368.6</v>
      </c>
      <c r="E87" s="75">
        <v>368.6</v>
      </c>
      <c r="F87" s="75">
        <f t="shared" si="3"/>
        <v>100</v>
      </c>
      <c r="G87" s="75">
        <f>E87/D87*100</f>
        <v>100</v>
      </c>
    </row>
    <row r="88" spans="1:7" ht="56.25">
      <c r="A88" s="73">
        <v>41051100</v>
      </c>
      <c r="B88" s="74" t="s">
        <v>174</v>
      </c>
      <c r="C88" s="75">
        <v>368.6</v>
      </c>
      <c r="D88" s="75">
        <v>368.6</v>
      </c>
      <c r="E88" s="75">
        <v>368.6</v>
      </c>
      <c r="F88" s="75">
        <f t="shared" si="3"/>
        <v>100</v>
      </c>
      <c r="G88" s="75">
        <f>E88/D88*100</f>
        <v>100</v>
      </c>
    </row>
    <row r="89" spans="1:7" ht="20.25">
      <c r="A89" s="79">
        <v>50000000</v>
      </c>
      <c r="B89" s="80" t="s">
        <v>175</v>
      </c>
      <c r="C89" s="81">
        <f>C90</f>
        <v>7535</v>
      </c>
      <c r="D89" s="81">
        <f>SUM(D90)</f>
        <v>6021.25</v>
      </c>
      <c r="E89" s="81">
        <f>SUM(E90)</f>
        <v>5626.33</v>
      </c>
      <c r="F89" s="81">
        <f>E89/C89*100</f>
        <v>74.66927670869276</v>
      </c>
      <c r="G89" s="82">
        <f t="shared" si="4"/>
        <v>93.44122898069338</v>
      </c>
    </row>
    <row r="90" spans="1:7" ht="56.25">
      <c r="A90" s="73">
        <v>50110000</v>
      </c>
      <c r="B90" s="74" t="s">
        <v>176</v>
      </c>
      <c r="C90" s="75">
        <v>7535</v>
      </c>
      <c r="D90" s="75">
        <v>6021.25</v>
      </c>
      <c r="E90" s="75">
        <v>5626.33</v>
      </c>
      <c r="F90" s="75">
        <f t="shared" si="3"/>
        <v>74.66927670869276</v>
      </c>
      <c r="G90" s="75">
        <f t="shared" si="4"/>
        <v>93.44122898069338</v>
      </c>
    </row>
    <row r="91" spans="1:7" ht="40.5">
      <c r="A91" s="103"/>
      <c r="B91" s="99" t="s">
        <v>177</v>
      </c>
      <c r="C91" s="81">
        <f>C74+C76+C83+C86+C89</f>
        <v>84234.22499999999</v>
      </c>
      <c r="D91" s="81">
        <f>D74+D76+D83+D86+D89</f>
        <v>62058.922</v>
      </c>
      <c r="E91" s="81">
        <f>E74+E76+E83+E86+E89</f>
        <v>75299.23700000001</v>
      </c>
      <c r="F91" s="81">
        <f>E91/C91*100</f>
        <v>89.39268687994698</v>
      </c>
      <c r="G91" s="81">
        <f t="shared" si="4"/>
        <v>121.33507088634252</v>
      </c>
    </row>
    <row r="92" spans="1:7" ht="19.5">
      <c r="A92" s="104"/>
      <c r="B92" s="83" t="s">
        <v>178</v>
      </c>
      <c r="C92" s="86">
        <f>C83+C81+C80+C88</f>
        <v>21168.625</v>
      </c>
      <c r="D92" s="86">
        <f>D83+D81+D80+D88</f>
        <v>14868.6</v>
      </c>
      <c r="E92" s="86">
        <f>E83+E81+E80+E88</f>
        <v>38842.496999999996</v>
      </c>
      <c r="F92" s="86">
        <f>E92/C92*100</f>
        <v>183.49088332378696</v>
      </c>
      <c r="G92" s="87">
        <f t="shared" si="4"/>
        <v>261.23842863484117</v>
      </c>
    </row>
    <row r="93" spans="1:7" ht="20.25">
      <c r="A93" s="111" t="s">
        <v>179</v>
      </c>
      <c r="B93" s="111"/>
      <c r="C93" s="81">
        <f>C72+C91</f>
        <v>2311744.515</v>
      </c>
      <c r="D93" s="81">
        <f>D72+D91</f>
        <v>1711736.247</v>
      </c>
      <c r="E93" s="81">
        <f>E72+E91</f>
        <v>1603921.541</v>
      </c>
      <c r="F93" s="81">
        <f>E93/C93*100</f>
        <v>69.38143599315515</v>
      </c>
      <c r="G93" s="82">
        <f t="shared" si="4"/>
        <v>93.70144166842546</v>
      </c>
    </row>
    <row r="94" spans="1:7" ht="18.75">
      <c r="A94" s="105"/>
      <c r="B94" s="106"/>
      <c r="C94" s="107"/>
      <c r="D94" s="107"/>
      <c r="E94" s="107"/>
      <c r="F94" s="107"/>
      <c r="G94" s="108"/>
    </row>
    <row r="95" spans="1:7" ht="18.75">
      <c r="A95" s="105"/>
      <c r="B95" s="106" t="s">
        <v>180</v>
      </c>
      <c r="C95" s="107"/>
      <c r="D95" s="107"/>
      <c r="E95" s="107"/>
      <c r="F95" s="107" t="s">
        <v>84</v>
      </c>
      <c r="G95" s="108"/>
    </row>
    <row r="96" spans="1:7" ht="33" customHeight="1">
      <c r="A96" s="109"/>
      <c r="B96" s="109"/>
      <c r="C96" s="109"/>
      <c r="D96" s="109"/>
      <c r="E96" s="109"/>
      <c r="F96" s="109"/>
      <c r="G96" s="109"/>
    </row>
    <row r="97" spans="1:7" ht="18.75">
      <c r="A97" s="113"/>
      <c r="B97" s="113"/>
      <c r="C97" s="113"/>
      <c r="D97" s="113"/>
      <c r="E97" s="113"/>
      <c r="F97" s="113"/>
      <c r="G97" s="113"/>
    </row>
    <row r="98" spans="1:7" ht="15.75">
      <c r="A98" s="60"/>
      <c r="B98" s="60"/>
      <c r="C98" s="60"/>
      <c r="D98" s="60"/>
      <c r="E98" s="60"/>
      <c r="F98" s="60"/>
      <c r="G98" s="60"/>
    </row>
  </sheetData>
  <sheetProtection/>
  <mergeCells count="12">
    <mergeCell ref="A5:G5"/>
    <mergeCell ref="A7:A8"/>
    <mergeCell ref="B7:B8"/>
    <mergeCell ref="C7:C8"/>
    <mergeCell ref="D7:D8"/>
    <mergeCell ref="E7:E8"/>
    <mergeCell ref="F7:F8"/>
    <mergeCell ref="G7:G8"/>
    <mergeCell ref="A9:G9"/>
    <mergeCell ref="A73:G73"/>
    <mergeCell ref="A93:B93"/>
    <mergeCell ref="A97:G97"/>
  </mergeCells>
  <printOptions/>
  <pageMargins left="0.7480314960629921" right="0.7480314960629921" top="0.7874015748031497" bottom="0.1968503937007874" header="0.5118110236220472" footer="0.5118110236220472"/>
  <pageSetup horizontalDpi="600" verticalDpi="600" orientation="portrait" paperSize="9" scale="57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77" zoomScaleSheetLayoutView="77" zoomScalePageLayoutView="0" workbookViewId="0" topLeftCell="A1">
      <selection activeCell="K9" sqref="K9"/>
    </sheetView>
  </sheetViews>
  <sheetFormatPr defaultColWidth="8.796875" defaultRowHeight="15"/>
  <cols>
    <col min="1" max="1" width="9.8984375" style="0" customWidth="1"/>
    <col min="2" max="2" width="37.69921875" style="1" customWidth="1"/>
    <col min="3" max="3" width="11.3984375" style="0" customWidth="1"/>
    <col min="4" max="4" width="11" style="0" customWidth="1"/>
    <col min="5" max="5" width="11.3984375" style="0" customWidth="1"/>
    <col min="6" max="6" width="10.69921875" style="0" customWidth="1"/>
    <col min="7" max="7" width="11" style="0" customWidth="1"/>
  </cols>
  <sheetData>
    <row r="1" spans="5:7" ht="15.75">
      <c r="E1" s="13"/>
      <c r="F1" s="13"/>
      <c r="G1" s="5" t="s">
        <v>80</v>
      </c>
    </row>
    <row r="2" spans="5:7" ht="15.75">
      <c r="E2" s="13"/>
      <c r="F2" s="13"/>
      <c r="G2" s="7" t="s">
        <v>81</v>
      </c>
    </row>
    <row r="3" spans="5:7" ht="15.75">
      <c r="E3" s="13"/>
      <c r="F3" s="13"/>
      <c r="G3" s="7" t="s">
        <v>83</v>
      </c>
    </row>
    <row r="4" spans="2:7" ht="20.25" customHeight="1">
      <c r="B4" s="7"/>
      <c r="C4" s="8"/>
      <c r="D4" s="8"/>
      <c r="E4" s="13"/>
      <c r="F4" s="13"/>
      <c r="G4" s="7"/>
    </row>
    <row r="5" spans="1:7" ht="15.75">
      <c r="A5" s="117" t="s">
        <v>7</v>
      </c>
      <c r="B5" s="117"/>
      <c r="C5" s="117"/>
      <c r="D5" s="117"/>
      <c r="E5" s="117"/>
      <c r="F5" s="117"/>
      <c r="G5" s="117"/>
    </row>
    <row r="6" spans="1:7" ht="21" customHeight="1">
      <c r="A6" s="117" t="s">
        <v>73</v>
      </c>
      <c r="B6" s="117"/>
      <c r="C6" s="117"/>
      <c r="D6" s="117"/>
      <c r="E6" s="117"/>
      <c r="F6" s="117"/>
      <c r="G6" s="117"/>
    </row>
    <row r="7" spans="1:7" ht="23.25" customHeight="1">
      <c r="A7" s="118" t="s">
        <v>21</v>
      </c>
      <c r="B7" s="118"/>
      <c r="C7" s="118"/>
      <c r="D7" s="118"/>
      <c r="E7" s="118"/>
      <c r="F7" s="118"/>
      <c r="G7" s="118"/>
    </row>
    <row r="8" ht="32.25" customHeight="1" thickBot="1">
      <c r="G8" s="2" t="s">
        <v>6</v>
      </c>
    </row>
    <row r="9" spans="1:7" ht="32.25" customHeight="1">
      <c r="A9" s="120" t="s">
        <v>20</v>
      </c>
      <c r="B9" s="124"/>
      <c r="C9" s="126" t="s">
        <v>58</v>
      </c>
      <c r="D9" s="127"/>
      <c r="E9" s="128" t="s">
        <v>74</v>
      </c>
      <c r="F9" s="128"/>
      <c r="G9" s="6"/>
    </row>
    <row r="10" spans="1:7" ht="54.75" customHeight="1">
      <c r="A10" s="121"/>
      <c r="B10" s="125"/>
      <c r="C10" s="40" t="s">
        <v>0</v>
      </c>
      <c r="D10" s="40" t="s">
        <v>1</v>
      </c>
      <c r="E10" s="40" t="s">
        <v>0</v>
      </c>
      <c r="F10" s="40" t="s">
        <v>1</v>
      </c>
      <c r="G10" s="41" t="s">
        <v>13</v>
      </c>
    </row>
    <row r="11" spans="1:7" ht="17.25" customHeight="1">
      <c r="A11" s="9" t="s">
        <v>51</v>
      </c>
      <c r="B11" s="19" t="s">
        <v>14</v>
      </c>
      <c r="C11" s="45">
        <v>153868.9</v>
      </c>
      <c r="D11" s="46">
        <f>C11/C25*100</f>
        <v>8.6362288545726</v>
      </c>
      <c r="E11" s="46">
        <v>98729.6</v>
      </c>
      <c r="F11" s="46">
        <f>E11/E25*100</f>
        <v>8.155326011985645</v>
      </c>
      <c r="G11" s="47">
        <f>E11/C11*100</f>
        <v>64.16475324123329</v>
      </c>
    </row>
    <row r="12" spans="1:7" ht="15.75">
      <c r="A12" s="9" t="s">
        <v>41</v>
      </c>
      <c r="B12" s="19" t="s">
        <v>2</v>
      </c>
      <c r="C12" s="45">
        <v>979457.1</v>
      </c>
      <c r="D12" s="46">
        <f>C12/C25*100</f>
        <v>54.97417391582056</v>
      </c>
      <c r="E12" s="46">
        <v>667425.7</v>
      </c>
      <c r="F12" s="46">
        <f>E12/E25*100</f>
        <v>55.13112756739342</v>
      </c>
      <c r="G12" s="47">
        <f aca="true" t="shared" si="0" ref="G12:G20">E12/C12*100</f>
        <v>68.14241277131995</v>
      </c>
    </row>
    <row r="13" spans="1:7" ht="15.75">
      <c r="A13" s="9" t="s">
        <v>42</v>
      </c>
      <c r="B13" s="19" t="s">
        <v>18</v>
      </c>
      <c r="C13" s="45">
        <v>149335</v>
      </c>
      <c r="D13" s="46">
        <f>C13/C25*100</f>
        <v>8.381753791686295</v>
      </c>
      <c r="E13" s="46">
        <v>122202.3</v>
      </c>
      <c r="F13" s="46">
        <f>E13/E25*100</f>
        <v>10.094233096401416</v>
      </c>
      <c r="G13" s="47">
        <f t="shared" si="0"/>
        <v>81.8309840291961</v>
      </c>
    </row>
    <row r="14" spans="1:7" ht="31.5">
      <c r="A14" s="9" t="s">
        <v>43</v>
      </c>
      <c r="B14" s="19" t="s">
        <v>52</v>
      </c>
      <c r="C14" s="45">
        <v>97456.1</v>
      </c>
      <c r="D14" s="46">
        <f>C14/C25*100</f>
        <v>5.469936958502419</v>
      </c>
      <c r="E14" s="46">
        <v>68167.2</v>
      </c>
      <c r="F14" s="46">
        <f>E14/E25*100</f>
        <v>5.630790961618681</v>
      </c>
      <c r="G14" s="47">
        <f t="shared" si="0"/>
        <v>69.9465708149618</v>
      </c>
    </row>
    <row r="15" spans="1:7" ht="29.25" customHeight="1">
      <c r="A15" s="9" t="s">
        <v>45</v>
      </c>
      <c r="B15" s="19" t="s">
        <v>4</v>
      </c>
      <c r="C15" s="45">
        <v>43810.4</v>
      </c>
      <c r="D15" s="46">
        <f>C15/C25*100</f>
        <v>2.4589546075286655</v>
      </c>
      <c r="E15" s="46">
        <v>31046</v>
      </c>
      <c r="F15" s="46">
        <f>E15/E25*100</f>
        <v>2.5644816890588666</v>
      </c>
      <c r="G15" s="47">
        <f t="shared" si="0"/>
        <v>70.86445227617186</v>
      </c>
    </row>
    <row r="16" spans="1:7" ht="15.75">
      <c r="A16" s="9" t="s">
        <v>46</v>
      </c>
      <c r="B16" s="19" t="s">
        <v>5</v>
      </c>
      <c r="C16" s="45">
        <v>42043.7</v>
      </c>
      <c r="D16" s="46">
        <f>C16/C25*100</f>
        <v>2.359794702457703</v>
      </c>
      <c r="E16" s="46">
        <v>26982.5</v>
      </c>
      <c r="F16" s="46">
        <f>E16/E25*100</f>
        <v>2.2288258447152893</v>
      </c>
      <c r="G16" s="47">
        <f t="shared" si="0"/>
        <v>64.17727269483895</v>
      </c>
    </row>
    <row r="17" spans="1:7" ht="15.75">
      <c r="A17" s="9" t="s">
        <v>44</v>
      </c>
      <c r="B17" s="19" t="s">
        <v>53</v>
      </c>
      <c r="C17" s="45">
        <v>189559</v>
      </c>
      <c r="D17" s="46">
        <f>C17/C25*100</f>
        <v>10.639413848048097</v>
      </c>
      <c r="E17" s="46">
        <v>115724</v>
      </c>
      <c r="F17" s="46">
        <f>E17/E25*100</f>
        <v>9.55910838705947</v>
      </c>
      <c r="G17" s="47">
        <f t="shared" si="0"/>
        <v>61.049066517548624</v>
      </c>
    </row>
    <row r="18" spans="1:7" ht="15.75">
      <c r="A18" s="9" t="s">
        <v>47</v>
      </c>
      <c r="B18" s="19" t="s">
        <v>54</v>
      </c>
      <c r="C18" s="45">
        <v>38495.6</v>
      </c>
      <c r="D18" s="46">
        <f>C18/C25*100</f>
        <v>2.1606498226352757</v>
      </c>
      <c r="E18" s="46">
        <v>33135.6</v>
      </c>
      <c r="F18" s="46">
        <f>E18/E25*100</f>
        <v>2.7370881741924555</v>
      </c>
      <c r="G18" s="47">
        <f>E18/C18*100</f>
        <v>86.07633080144225</v>
      </c>
    </row>
    <row r="19" spans="1:7" ht="16.5" customHeight="1">
      <c r="A19" s="9" t="s">
        <v>40</v>
      </c>
      <c r="B19" s="19" t="s">
        <v>48</v>
      </c>
      <c r="C19" s="48">
        <v>19878.2</v>
      </c>
      <c r="D19" s="46">
        <f>C19/C25*100</f>
        <v>1.1157074913576759</v>
      </c>
      <c r="E19" s="46">
        <v>806.5</v>
      </c>
      <c r="F19" s="46">
        <f>E19/E25*100</f>
        <v>0.06661903247522953</v>
      </c>
      <c r="G19" s="47">
        <f t="shared" si="0"/>
        <v>4.057208399150829</v>
      </c>
    </row>
    <row r="20" spans="1:7" ht="15.75">
      <c r="A20" s="9" t="s">
        <v>49</v>
      </c>
      <c r="B20" s="19" t="s">
        <v>50</v>
      </c>
      <c r="C20" s="48">
        <v>67763.7</v>
      </c>
      <c r="D20" s="46">
        <f>C20/C25*100</f>
        <v>3.803386007390716</v>
      </c>
      <c r="E20" s="46">
        <v>46395.6</v>
      </c>
      <c r="F20" s="46">
        <f>E20/E25*100</f>
        <v>3.832399235099515</v>
      </c>
      <c r="G20" s="47">
        <f t="shared" si="0"/>
        <v>68.46674546991973</v>
      </c>
    </row>
    <row r="21" spans="1:7" ht="1.5" customHeight="1" hidden="1">
      <c r="A21" s="9"/>
      <c r="B21" s="19"/>
      <c r="C21" s="48"/>
      <c r="D21" s="46">
        <f>C21/C25*100</f>
        <v>0</v>
      </c>
      <c r="E21" s="46"/>
      <c r="F21" s="46">
        <f>E21/E25*100</f>
        <v>0</v>
      </c>
      <c r="G21" s="47" t="e">
        <f>E21/C21*100</f>
        <v>#DIV/0!</v>
      </c>
    </row>
    <row r="22" spans="1:7" ht="11.25" customHeight="1" hidden="1">
      <c r="A22" s="9"/>
      <c r="B22" s="19"/>
      <c r="C22" s="45"/>
      <c r="D22" s="46"/>
      <c r="E22" s="46"/>
      <c r="F22" s="46"/>
      <c r="G22" s="47"/>
    </row>
    <row r="23" spans="1:7" ht="11.25" customHeight="1" hidden="1">
      <c r="A23" s="9"/>
      <c r="B23" s="19"/>
      <c r="C23" s="45"/>
      <c r="D23" s="46"/>
      <c r="E23" s="46"/>
      <c r="F23" s="46"/>
      <c r="G23" s="47"/>
    </row>
    <row r="24" spans="1:7" ht="15.75" hidden="1">
      <c r="A24" s="9"/>
      <c r="B24" s="19"/>
      <c r="C24" s="45"/>
      <c r="D24" s="46"/>
      <c r="E24" s="46"/>
      <c r="F24" s="46"/>
      <c r="G24" s="47"/>
    </row>
    <row r="25" spans="1:7" ht="44.25" customHeight="1">
      <c r="A25" s="9"/>
      <c r="B25" s="20" t="s">
        <v>12</v>
      </c>
      <c r="C25" s="49">
        <f>C11+C12+C13+C14+C15+C16+C17+C18+C19+C20+C21+C22+C23+C24</f>
        <v>1781667.7</v>
      </c>
      <c r="D25" s="49">
        <f>SUM(D11:D24)</f>
        <v>100.00000000000001</v>
      </c>
      <c r="E25" s="49">
        <f>E11+E12+E13+E14+E15+E16+E17+E18+E19+E20+E21+E22+E23+E24</f>
        <v>1210615</v>
      </c>
      <c r="F25" s="49">
        <f>SUM(F11:F24)</f>
        <v>99.99999999999999</v>
      </c>
      <c r="G25" s="50">
        <f>E25/C25*100</f>
        <v>67.94841709259252</v>
      </c>
    </row>
    <row r="26" spans="1:7" ht="47.25" customHeight="1">
      <c r="A26" s="9"/>
      <c r="B26" s="122" t="s">
        <v>11</v>
      </c>
      <c r="C26" s="122"/>
      <c r="D26" s="122"/>
      <c r="E26" s="122"/>
      <c r="F26" s="122"/>
      <c r="G26" s="123"/>
    </row>
    <row r="27" spans="1:7" ht="22.5" customHeight="1">
      <c r="A27" s="9" t="s">
        <v>51</v>
      </c>
      <c r="B27" s="11" t="s">
        <v>14</v>
      </c>
      <c r="C27" s="51">
        <v>3778.2</v>
      </c>
      <c r="D27" s="52">
        <f>C27/C36*100</f>
        <v>0.5192850299205322</v>
      </c>
      <c r="E27" s="53">
        <v>2495.2</v>
      </c>
      <c r="F27" s="52">
        <f>E27/E36*100</f>
        <v>0.6753035442339789</v>
      </c>
      <c r="G27" s="54">
        <f>E27/C27*100</f>
        <v>66.04203059658037</v>
      </c>
    </row>
    <row r="28" spans="1:7" ht="15.75">
      <c r="A28" s="9" t="s">
        <v>41</v>
      </c>
      <c r="B28" s="11" t="s">
        <v>2</v>
      </c>
      <c r="C28" s="51">
        <v>122355.1</v>
      </c>
      <c r="D28" s="52">
        <f>C28/C36*100</f>
        <v>16.816783591241784</v>
      </c>
      <c r="E28" s="53">
        <v>69888.9</v>
      </c>
      <c r="F28" s="52">
        <f>E28/E36*100</f>
        <v>18.914805174981613</v>
      </c>
      <c r="G28" s="54">
        <f aca="true" t="shared" si="1" ref="G28:G37">E28/C28*100</f>
        <v>57.119727743265294</v>
      </c>
    </row>
    <row r="29" spans="1:7" ht="15.75">
      <c r="A29" s="9" t="s">
        <v>42</v>
      </c>
      <c r="B29" s="11" t="s">
        <v>3</v>
      </c>
      <c r="C29" s="51">
        <v>42973.5</v>
      </c>
      <c r="D29" s="52">
        <f>C29/C36*100</f>
        <v>5.90638273074215</v>
      </c>
      <c r="E29" s="53">
        <v>34700.5</v>
      </c>
      <c r="F29" s="52">
        <f>E29/E36*100</f>
        <v>9.391379703707592</v>
      </c>
      <c r="G29" s="54">
        <f t="shared" si="1"/>
        <v>80.74860088193887</v>
      </c>
    </row>
    <row r="30" spans="1:7" ht="31.5">
      <c r="A30" s="9" t="s">
        <v>43</v>
      </c>
      <c r="B30" s="11" t="s">
        <v>15</v>
      </c>
      <c r="C30" s="51">
        <v>3656</v>
      </c>
      <c r="D30" s="52">
        <f>C30/C36*100</f>
        <v>0.5024895636518623</v>
      </c>
      <c r="E30" s="53">
        <v>2862</v>
      </c>
      <c r="F30" s="52">
        <f>E30/E36*100</f>
        <v>0.7745746808262454</v>
      </c>
      <c r="G30" s="54">
        <f t="shared" si="1"/>
        <v>78.28227571115973</v>
      </c>
    </row>
    <row r="31" spans="1:7" ht="16.5" customHeight="1">
      <c r="A31" s="9" t="s">
        <v>45</v>
      </c>
      <c r="B31" s="11" t="s">
        <v>4</v>
      </c>
      <c r="C31" s="51">
        <v>11220.4</v>
      </c>
      <c r="D31" s="52">
        <f>C31/C36*100</f>
        <v>1.542159163019517</v>
      </c>
      <c r="E31" s="53">
        <v>7524.6</v>
      </c>
      <c r="F31" s="52">
        <f>E31/E36*100</f>
        <v>2.036465633593699</v>
      </c>
      <c r="G31" s="54">
        <f t="shared" si="1"/>
        <v>67.06178032868704</v>
      </c>
    </row>
    <row r="32" spans="1:7" ht="15.75">
      <c r="A32" s="9" t="s">
        <v>46</v>
      </c>
      <c r="B32" s="11" t="s">
        <v>5</v>
      </c>
      <c r="C32" s="51">
        <v>4883.8</v>
      </c>
      <c r="D32" s="52">
        <f>C32/C36*100</f>
        <v>0.6712413924953404</v>
      </c>
      <c r="E32" s="53">
        <v>2922</v>
      </c>
      <c r="F32" s="52">
        <f>E32/E36*100</f>
        <v>0.7908131437366489</v>
      </c>
      <c r="G32" s="54">
        <f t="shared" si="1"/>
        <v>59.83045988779229</v>
      </c>
    </row>
    <row r="33" spans="1:7" ht="15.75">
      <c r="A33" s="9" t="s">
        <v>44</v>
      </c>
      <c r="B33" s="11" t="s">
        <v>19</v>
      </c>
      <c r="C33" s="51">
        <v>149988.7</v>
      </c>
      <c r="D33" s="52">
        <f>C33/C36*100</f>
        <v>20.61481302399072</v>
      </c>
      <c r="E33" s="53">
        <v>100242.6</v>
      </c>
      <c r="F33" s="52">
        <f>E33/E36*100</f>
        <v>27.12976236904018</v>
      </c>
      <c r="G33" s="54">
        <f t="shared" si="1"/>
        <v>66.8334347854205</v>
      </c>
    </row>
    <row r="34" spans="1:7" ht="20.25" customHeight="1">
      <c r="A34" s="9" t="s">
        <v>47</v>
      </c>
      <c r="B34" s="11" t="s">
        <v>54</v>
      </c>
      <c r="C34" s="51">
        <v>383701.9</v>
      </c>
      <c r="D34" s="52">
        <f>C34/C36*100</f>
        <v>52.736925684734814</v>
      </c>
      <c r="E34" s="53">
        <v>148416.6</v>
      </c>
      <c r="F34" s="52">
        <f>E34/E36*100</f>
        <v>40.167624239803125</v>
      </c>
      <c r="G34" s="54">
        <f>E34/C34*100</f>
        <v>38.68018375723445</v>
      </c>
    </row>
    <row r="35" spans="1:7" ht="24" customHeight="1">
      <c r="A35" s="9" t="s">
        <v>40</v>
      </c>
      <c r="B35" s="11" t="s">
        <v>75</v>
      </c>
      <c r="C35" s="51">
        <v>5019.7</v>
      </c>
      <c r="D35" s="46">
        <f>C35/C36*100</f>
        <v>0.6899198202032967</v>
      </c>
      <c r="E35" s="53">
        <v>440.7</v>
      </c>
      <c r="F35" s="52">
        <f>E35/E36*100</f>
        <v>0.11927151007691346</v>
      </c>
      <c r="G35" s="54">
        <f>E35/C35*100</f>
        <v>8.779409128035539</v>
      </c>
    </row>
    <row r="36" spans="1:7" s="3" customFormat="1" ht="15.75">
      <c r="A36" s="9"/>
      <c r="B36" s="12" t="s">
        <v>17</v>
      </c>
      <c r="C36" s="49">
        <f>SUM(C27:C35)</f>
        <v>727577.2999999999</v>
      </c>
      <c r="D36" s="49">
        <f>D27+D28+D29+D30+D31+D32+D33+D34+D35</f>
        <v>100.00000000000001</v>
      </c>
      <c r="E36" s="49">
        <f>SUM(E27:E35)</f>
        <v>369493.10000000003</v>
      </c>
      <c r="F36" s="49">
        <v>100</v>
      </c>
      <c r="G36" s="50">
        <f t="shared" si="1"/>
        <v>50.78403353155741</v>
      </c>
    </row>
    <row r="37" spans="1:8" s="17" customFormat="1" ht="54.75" customHeight="1">
      <c r="A37" s="9"/>
      <c r="B37" s="12" t="s">
        <v>16</v>
      </c>
      <c r="C37" s="49">
        <f>C36+C25</f>
        <v>2509245</v>
      </c>
      <c r="D37" s="49"/>
      <c r="E37" s="49">
        <f>E36+E25</f>
        <v>1580108.1</v>
      </c>
      <c r="F37" s="49"/>
      <c r="G37" s="50">
        <f t="shared" si="1"/>
        <v>62.97145555734893</v>
      </c>
      <c r="H37" s="3"/>
    </row>
    <row r="38" spans="2:7" ht="7.5" customHeight="1">
      <c r="B38" s="119"/>
      <c r="C38" s="119"/>
      <c r="D38" s="4"/>
      <c r="E38" s="4"/>
      <c r="F38" s="4"/>
      <c r="G38" s="4"/>
    </row>
    <row r="39" spans="1:8" ht="71.25" customHeight="1">
      <c r="A39" s="14"/>
      <c r="B39" s="10" t="s">
        <v>22</v>
      </c>
      <c r="C39" s="18"/>
      <c r="D39" s="10"/>
      <c r="E39" t="s">
        <v>84</v>
      </c>
      <c r="F39" s="13"/>
      <c r="G39" s="15"/>
      <c r="H39" s="15"/>
    </row>
    <row r="40" ht="15.75">
      <c r="F40" s="16"/>
    </row>
  </sheetData>
  <sheetProtection/>
  <mergeCells count="9">
    <mergeCell ref="A6:G6"/>
    <mergeCell ref="A5:G5"/>
    <mergeCell ref="A7:G7"/>
    <mergeCell ref="B38:C38"/>
    <mergeCell ref="A9:A10"/>
    <mergeCell ref="B26:G26"/>
    <mergeCell ref="B9:B10"/>
    <mergeCell ref="C9:D9"/>
    <mergeCell ref="E9:F9"/>
  </mergeCells>
  <printOptions/>
  <pageMargins left="0.7480314960629921" right="0.7480314960629921" top="0.7874015748031497" bottom="0.1968503937007874" header="0.5118110236220472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SheetLayoutView="100" workbookViewId="0" topLeftCell="A1">
      <selection activeCell="K9" sqref="K9"/>
    </sheetView>
  </sheetViews>
  <sheetFormatPr defaultColWidth="8" defaultRowHeight="15"/>
  <cols>
    <col min="1" max="1" width="5.09765625" style="21" customWidth="1"/>
    <col min="2" max="2" width="59" style="21" customWidth="1"/>
    <col min="3" max="3" width="16.8984375" style="21" customWidth="1"/>
    <col min="4" max="4" width="14.09765625" style="21" customWidth="1"/>
    <col min="5" max="16384" width="8" style="21" customWidth="1"/>
  </cols>
  <sheetData>
    <row r="1" ht="15.75">
      <c r="C1" s="22" t="s">
        <v>78</v>
      </c>
    </row>
    <row r="2" ht="15.75">
      <c r="C2" s="22" t="s">
        <v>79</v>
      </c>
    </row>
    <row r="3" ht="15.75">
      <c r="C3" s="22" t="s">
        <v>82</v>
      </c>
    </row>
    <row r="4" ht="15.75">
      <c r="C4" s="22"/>
    </row>
    <row r="5" ht="15.75" hidden="1">
      <c r="C5" s="22"/>
    </row>
    <row r="6" spans="1:3" ht="15.75" customHeight="1">
      <c r="A6" s="129" t="s">
        <v>10</v>
      </c>
      <c r="B6" s="129"/>
      <c r="C6" s="129"/>
    </row>
    <row r="7" spans="1:3" ht="31.5" customHeight="1">
      <c r="A7" s="130" t="s">
        <v>63</v>
      </c>
      <c r="B7" s="130"/>
      <c r="C7" s="130"/>
    </row>
    <row r="8" spans="1:3" ht="9.75" customHeight="1">
      <c r="A8" s="23"/>
      <c r="B8" s="23"/>
      <c r="C8" s="23"/>
    </row>
    <row r="9" ht="15.75">
      <c r="C9" s="22" t="s">
        <v>8</v>
      </c>
    </row>
    <row r="10" spans="1:3" ht="31.5">
      <c r="A10" s="42" t="s">
        <v>9</v>
      </c>
      <c r="B10" s="42" t="s">
        <v>23</v>
      </c>
      <c r="C10" s="42" t="s">
        <v>0</v>
      </c>
    </row>
    <row r="11" spans="1:3" ht="15.75">
      <c r="A11" s="131"/>
      <c r="B11" s="25" t="s">
        <v>24</v>
      </c>
      <c r="C11" s="132">
        <f>C13+C15++C16+C17+C18+C19+C20+C21</f>
        <v>5626.3</v>
      </c>
    </row>
    <row r="12" spans="1:3" ht="15.75">
      <c r="A12" s="131"/>
      <c r="B12" s="25" t="s">
        <v>25</v>
      </c>
      <c r="C12" s="132"/>
    </row>
    <row r="13" spans="1:3" ht="18.75" customHeight="1">
      <c r="A13" s="131">
        <v>1</v>
      </c>
      <c r="B13" s="133" t="s">
        <v>26</v>
      </c>
      <c r="C13" s="135"/>
    </row>
    <row r="14" spans="1:3" ht="12.75" customHeight="1">
      <c r="A14" s="131"/>
      <c r="B14" s="134"/>
      <c r="C14" s="135"/>
    </row>
    <row r="15" spans="1:3" ht="31.5">
      <c r="A15" s="24">
        <v>2</v>
      </c>
      <c r="B15" s="26" t="s">
        <v>27</v>
      </c>
      <c r="C15" s="27">
        <v>54.3</v>
      </c>
    </row>
    <row r="16" spans="1:3" ht="31.5">
      <c r="A16" s="24">
        <v>3</v>
      </c>
      <c r="B16" s="26" t="s">
        <v>28</v>
      </c>
      <c r="C16" s="27">
        <v>5407.1</v>
      </c>
    </row>
    <row r="17" spans="1:3" ht="15.75">
      <c r="A17" s="24">
        <v>4</v>
      </c>
      <c r="B17" s="26" t="s">
        <v>29</v>
      </c>
      <c r="C17" s="27">
        <v>112.4</v>
      </c>
    </row>
    <row r="18" spans="1:3" ht="35.25" customHeight="1">
      <c r="A18" s="24">
        <v>5</v>
      </c>
      <c r="B18" s="26" t="s">
        <v>30</v>
      </c>
      <c r="C18" s="27">
        <v>1.5</v>
      </c>
    </row>
    <row r="19" spans="1:3" ht="35.25" customHeight="1">
      <c r="A19" s="24">
        <v>6</v>
      </c>
      <c r="B19" s="26" t="s">
        <v>31</v>
      </c>
      <c r="C19" s="27"/>
    </row>
    <row r="20" spans="1:3" ht="25.5" customHeight="1">
      <c r="A20" s="24">
        <v>7</v>
      </c>
      <c r="B20" s="26" t="s">
        <v>32</v>
      </c>
      <c r="C20" s="27">
        <v>41.2</v>
      </c>
    </row>
    <row r="21" spans="1:3" ht="48.75" customHeight="1">
      <c r="A21" s="24">
        <v>8</v>
      </c>
      <c r="B21" s="28" t="s">
        <v>33</v>
      </c>
      <c r="C21" s="27">
        <v>9.8</v>
      </c>
    </row>
    <row r="22" spans="1:3" ht="0.75" customHeight="1">
      <c r="A22" s="29"/>
      <c r="B22" s="30"/>
      <c r="C22" s="43"/>
    </row>
    <row r="23" ht="8.25" customHeight="1">
      <c r="C23" s="44"/>
    </row>
    <row r="24" spans="2:3" ht="12" customHeight="1">
      <c r="B24" s="32"/>
      <c r="C24" s="31"/>
    </row>
    <row r="25" spans="1:3" ht="17.25" customHeight="1">
      <c r="A25" s="24" t="s">
        <v>34</v>
      </c>
      <c r="B25" s="24" t="s">
        <v>35</v>
      </c>
      <c r="C25" s="24" t="s">
        <v>0</v>
      </c>
    </row>
    <row r="26" spans="1:3" ht="14.25">
      <c r="A26" s="33">
        <v>1</v>
      </c>
      <c r="B26" s="34" t="s">
        <v>36</v>
      </c>
      <c r="C26" s="35">
        <f>C27+C28+C29</f>
        <v>1330.2</v>
      </c>
    </row>
    <row r="27" spans="1:3" ht="29.25" customHeight="1">
      <c r="A27" s="33"/>
      <c r="B27" s="36" t="s">
        <v>59</v>
      </c>
      <c r="C27" s="37">
        <v>7.7</v>
      </c>
    </row>
    <row r="28" spans="1:3" ht="29.25" customHeight="1">
      <c r="A28" s="33"/>
      <c r="B28" s="36" t="s">
        <v>69</v>
      </c>
      <c r="C28" s="37">
        <v>1179</v>
      </c>
    </row>
    <row r="29" spans="1:3" ht="29.25" customHeight="1">
      <c r="A29" s="33"/>
      <c r="B29" s="36" t="s">
        <v>70</v>
      </c>
      <c r="C29" s="37">
        <v>143.5</v>
      </c>
    </row>
    <row r="30" spans="1:3" ht="14.25">
      <c r="A30" s="33">
        <v>2</v>
      </c>
      <c r="B30" s="34" t="s">
        <v>37</v>
      </c>
      <c r="C30" s="35">
        <f>C31+C32+C33</f>
        <v>1865</v>
      </c>
    </row>
    <row r="31" spans="1:3" ht="15">
      <c r="A31" s="33"/>
      <c r="B31" s="36" t="s">
        <v>38</v>
      </c>
      <c r="C31" s="37">
        <v>1467</v>
      </c>
    </row>
    <row r="32" spans="1:3" ht="15">
      <c r="A32" s="33"/>
      <c r="B32" s="36" t="s">
        <v>62</v>
      </c>
      <c r="C32" s="37">
        <v>198</v>
      </c>
    </row>
    <row r="33" spans="1:3" ht="15">
      <c r="A33" s="33"/>
      <c r="B33" s="36" t="s">
        <v>68</v>
      </c>
      <c r="C33" s="37">
        <v>200</v>
      </c>
    </row>
    <row r="34" spans="1:3" ht="14.25">
      <c r="A34" s="33">
        <v>3</v>
      </c>
      <c r="B34" s="34" t="s">
        <v>56</v>
      </c>
      <c r="C34" s="35">
        <f>C35+C36+C37</f>
        <v>758.5</v>
      </c>
    </row>
    <row r="35" spans="1:3" ht="15">
      <c r="A35" s="33"/>
      <c r="B35" s="36" t="s">
        <v>55</v>
      </c>
      <c r="C35" s="37">
        <v>215.9</v>
      </c>
    </row>
    <row r="36" spans="1:3" ht="15">
      <c r="A36" s="33"/>
      <c r="B36" s="36" t="s">
        <v>77</v>
      </c>
      <c r="C36" s="37">
        <v>482</v>
      </c>
    </row>
    <row r="37" spans="1:3" ht="15">
      <c r="A37" s="33"/>
      <c r="B37" s="36" t="s">
        <v>76</v>
      </c>
      <c r="C37" s="37">
        <v>60.6</v>
      </c>
    </row>
    <row r="38" spans="1:3" ht="14.25">
      <c r="A38" s="33">
        <v>4</v>
      </c>
      <c r="B38" s="34" t="s">
        <v>57</v>
      </c>
      <c r="C38" s="35">
        <f>C39</f>
        <v>160</v>
      </c>
    </row>
    <row r="39" spans="1:3" ht="30">
      <c r="A39" s="33"/>
      <c r="B39" s="36" t="s">
        <v>65</v>
      </c>
      <c r="C39" s="37">
        <v>160</v>
      </c>
    </row>
    <row r="40" spans="1:3" ht="14.25">
      <c r="A40" s="33">
        <v>5</v>
      </c>
      <c r="B40" s="34" t="s">
        <v>60</v>
      </c>
      <c r="C40" s="35">
        <f>C41</f>
        <v>508.3</v>
      </c>
    </row>
    <row r="41" spans="1:3" ht="28.5" customHeight="1">
      <c r="A41" s="33"/>
      <c r="B41" s="36" t="s">
        <v>61</v>
      </c>
      <c r="C41" s="37">
        <v>508.3</v>
      </c>
    </row>
    <row r="42" spans="1:3" ht="14.25">
      <c r="A42" s="33">
        <v>6</v>
      </c>
      <c r="B42" s="34" t="s">
        <v>64</v>
      </c>
      <c r="C42" s="35">
        <f>C43+C44</f>
        <v>533.3000000000001</v>
      </c>
    </row>
    <row r="43" spans="1:3" ht="30">
      <c r="A43" s="33"/>
      <c r="B43" s="36" t="s">
        <v>66</v>
      </c>
      <c r="C43" s="37">
        <v>527.1</v>
      </c>
    </row>
    <row r="44" spans="1:3" ht="15">
      <c r="A44" s="33"/>
      <c r="B44" s="36" t="s">
        <v>67</v>
      </c>
      <c r="C44" s="37">
        <v>6.2</v>
      </c>
    </row>
    <row r="45" spans="1:3" ht="14.25">
      <c r="A45" s="33">
        <v>7</v>
      </c>
      <c r="B45" s="34" t="s">
        <v>71</v>
      </c>
      <c r="C45" s="35">
        <f>C46</f>
        <v>45</v>
      </c>
    </row>
    <row r="46" spans="1:3" ht="30">
      <c r="A46" s="33"/>
      <c r="B46" s="36" t="s">
        <v>72</v>
      </c>
      <c r="C46" s="37">
        <v>45</v>
      </c>
    </row>
    <row r="47" spans="1:3" ht="15">
      <c r="A47" s="33"/>
      <c r="B47" s="36"/>
      <c r="C47" s="35"/>
    </row>
    <row r="48" spans="1:3" ht="15.75">
      <c r="A48" s="24"/>
      <c r="B48" s="34" t="s">
        <v>39</v>
      </c>
      <c r="C48" s="35">
        <f>C26+C30+C34+C38+C40+C42+C45</f>
        <v>5200.3</v>
      </c>
    </row>
    <row r="49" spans="1:3" ht="15.75">
      <c r="A49" s="38"/>
      <c r="B49" s="55"/>
      <c r="C49" s="39"/>
    </row>
    <row r="50" spans="2:4" ht="15.75">
      <c r="B50" s="10" t="s">
        <v>85</v>
      </c>
      <c r="C50" s="10"/>
      <c r="D50" s="10"/>
    </row>
    <row r="51" spans="1:8" ht="15.75">
      <c r="A51" s="10"/>
      <c r="B51" s="10"/>
      <c r="C51"/>
      <c r="D51" s="13"/>
      <c r="E51"/>
      <c r="F51"/>
      <c r="G51"/>
      <c r="H51"/>
    </row>
  </sheetData>
  <sheetProtection/>
  <mergeCells count="7">
    <mergeCell ref="A6:C6"/>
    <mergeCell ref="A7:C7"/>
    <mergeCell ref="A11:A12"/>
    <mergeCell ref="C11:C12"/>
    <mergeCell ref="A13:A14"/>
    <mergeCell ref="B13:B14"/>
    <mergeCell ref="C13:C14"/>
  </mergeCells>
  <printOptions/>
  <pageMargins left="0.7480314960629921" right="0.7480314960629921" top="0.7874015748031497" bottom="0.1968503937007874" header="0.5118110236220472" footer="0.5118110236220472"/>
  <pageSetup horizontalDpi="600" verticalDpi="600" orientation="portrait" paperSize="9" scale="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d03-Hariv</cp:lastModifiedBy>
  <cp:lastPrinted>2020-11-10T13:28:05Z</cp:lastPrinted>
  <dcterms:created xsi:type="dcterms:W3CDTF">2000-05-04T07:23:18Z</dcterms:created>
  <dcterms:modified xsi:type="dcterms:W3CDTF">2020-11-10T13:36:31Z</dcterms:modified>
  <cp:category/>
  <cp:version/>
  <cp:contentType/>
  <cp:contentStatus/>
</cp:coreProperties>
</file>