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7900" windowHeight="12525"/>
  </bookViews>
  <sheets>
    <sheet name="Дод-1" sheetId="1" r:id="rId1"/>
  </sheets>
  <definedNames>
    <definedName name="_xlnm.Print_Area" localSheetId="0">'Дод-1'!$A$1:$G$82</definedName>
  </definedNames>
  <calcPr calcId="124519"/>
</workbook>
</file>

<file path=xl/calcChain.xml><?xml version="1.0" encoding="utf-8"?>
<calcChain xmlns="http://schemas.openxmlformats.org/spreadsheetml/2006/main">
  <c r="G75" i="1"/>
  <c r="F75"/>
  <c r="E74"/>
  <c r="G74" s="1"/>
  <c r="D74"/>
  <c r="C74"/>
  <c r="F73"/>
  <c r="G72"/>
  <c r="F72"/>
  <c r="E71"/>
  <c r="E77" s="1"/>
  <c r="D71"/>
  <c r="D77" s="1"/>
  <c r="C71"/>
  <c r="C77" s="1"/>
  <c r="G70"/>
  <c r="F70"/>
  <c r="G69"/>
  <c r="F69"/>
  <c r="F67"/>
  <c r="E65"/>
  <c r="G65" s="1"/>
  <c r="D65"/>
  <c r="C65"/>
  <c r="G63"/>
  <c r="F63"/>
  <c r="F62"/>
  <c r="E62"/>
  <c r="E76" s="1"/>
  <c r="D62"/>
  <c r="D76" s="1"/>
  <c r="C62"/>
  <c r="C76" s="1"/>
  <c r="G59"/>
  <c r="F59"/>
  <c r="G58"/>
  <c r="F58"/>
  <c r="G57"/>
  <c r="F57"/>
  <c r="G56"/>
  <c r="F56"/>
  <c r="F55"/>
  <c r="E55"/>
  <c r="G55" s="1"/>
  <c r="D55"/>
  <c r="C55"/>
  <c r="G54"/>
  <c r="F54"/>
  <c r="E53"/>
  <c r="G53" s="1"/>
  <c r="D53"/>
  <c r="C53"/>
  <c r="G52"/>
  <c r="F52"/>
  <c r="F51"/>
  <c r="E51"/>
  <c r="G51" s="1"/>
  <c r="D51"/>
  <c r="D50" s="1"/>
  <c r="C51"/>
  <c r="E50"/>
  <c r="G50" s="1"/>
  <c r="C50"/>
  <c r="G49"/>
  <c r="F49"/>
  <c r="F47"/>
  <c r="E47"/>
  <c r="G47" s="1"/>
  <c r="D47"/>
  <c r="C47"/>
  <c r="G46"/>
  <c r="F46"/>
  <c r="G45"/>
  <c r="F45"/>
  <c r="G44"/>
  <c r="F44"/>
  <c r="G43"/>
  <c r="F43"/>
  <c r="G42"/>
  <c r="F42"/>
  <c r="G41"/>
  <c r="F41"/>
  <c r="E40"/>
  <c r="G40" s="1"/>
  <c r="D40"/>
  <c r="C40"/>
  <c r="C39" s="1"/>
  <c r="D39"/>
  <c r="G38"/>
  <c r="F38"/>
  <c r="G37"/>
  <c r="F37"/>
  <c r="G36"/>
  <c r="F36"/>
  <c r="G35"/>
  <c r="F35"/>
  <c r="G34"/>
  <c r="F34"/>
  <c r="G33"/>
  <c r="F33"/>
  <c r="E32"/>
  <c r="G32" s="1"/>
  <c r="D32"/>
  <c r="C32"/>
  <c r="C31" s="1"/>
  <c r="D31"/>
  <c r="G30"/>
  <c r="F30"/>
  <c r="G29"/>
  <c r="F29"/>
  <c r="E28"/>
  <c r="G28" s="1"/>
  <c r="D28"/>
  <c r="C28"/>
  <c r="G27"/>
  <c r="F27"/>
  <c r="G26"/>
  <c r="F26"/>
  <c r="G25"/>
  <c r="F25"/>
  <c r="G24"/>
  <c r="F24"/>
  <c r="F23"/>
  <c r="E23"/>
  <c r="G23" s="1"/>
  <c r="D23"/>
  <c r="D22" s="1"/>
  <c r="D21" s="1"/>
  <c r="C23"/>
  <c r="E22"/>
  <c r="G22" s="1"/>
  <c r="C22"/>
  <c r="C21" s="1"/>
  <c r="C10" s="1"/>
  <c r="C60" s="1"/>
  <c r="C78" s="1"/>
  <c r="G20"/>
  <c r="F20"/>
  <c r="G19"/>
  <c r="F19"/>
  <c r="E18"/>
  <c r="G18" s="1"/>
  <c r="D18"/>
  <c r="C18"/>
  <c r="G17"/>
  <c r="F17"/>
  <c r="F16"/>
  <c r="E16"/>
  <c r="G16" s="1"/>
  <c r="D16"/>
  <c r="C16"/>
  <c r="E15"/>
  <c r="G15" s="1"/>
  <c r="D15"/>
  <c r="C15"/>
  <c r="G14"/>
  <c r="F14"/>
  <c r="G13"/>
  <c r="F13"/>
  <c r="G12"/>
  <c r="F12"/>
  <c r="F11"/>
  <c r="E11"/>
  <c r="G11" s="1"/>
  <c r="D11"/>
  <c r="D10" s="1"/>
  <c r="D60" s="1"/>
  <c r="D78" s="1"/>
  <c r="C11"/>
  <c r="F76" l="1"/>
  <c r="G76"/>
  <c r="G77"/>
  <c r="F77"/>
  <c r="F15"/>
  <c r="F18"/>
  <c r="E21"/>
  <c r="F22"/>
  <c r="F28"/>
  <c r="F32"/>
  <c r="E39"/>
  <c r="F40"/>
  <c r="F50"/>
  <c r="F53"/>
  <c r="G62"/>
  <c r="F65"/>
  <c r="F71"/>
  <c r="F74"/>
  <c r="G71"/>
  <c r="F39" l="1"/>
  <c r="G39"/>
  <c r="F21"/>
  <c r="E10"/>
  <c r="G21"/>
  <c r="E31"/>
  <c r="F31" l="1"/>
  <c r="G31"/>
  <c r="E60"/>
  <c r="G10"/>
  <c r="F10"/>
  <c r="G60" l="1"/>
  <c r="E78"/>
  <c r="F60"/>
  <c r="F78" l="1"/>
  <c r="G78"/>
</calcChain>
</file>

<file path=xl/sharedStrings.xml><?xml version="1.0" encoding="utf-8"?>
<sst xmlns="http://schemas.openxmlformats.org/spreadsheetml/2006/main" count="104" uniqueCount="84">
  <si>
    <t>Додаток  1</t>
  </si>
  <si>
    <t>до рішення виконавчого комітету</t>
  </si>
  <si>
    <t xml:space="preserve">Звіт про виконання доходів  бюджету Тернопільської міської територіальної громади   за I квартал 2021 року     </t>
  </si>
  <si>
    <t>(тис.грн)</t>
  </si>
  <si>
    <t>Код Бюджетної класифікації доходів</t>
  </si>
  <si>
    <t xml:space="preserve">План          2021 року </t>
  </si>
  <si>
    <t xml:space="preserve">План  I-го кварталу 2021 року  </t>
  </si>
  <si>
    <t>Факт I-го кварталу 2021 року</t>
  </si>
  <si>
    <t>% виконання річного плану</t>
  </si>
  <si>
    <t xml:space="preserve">% виконання  плану  I-го кварталу 2021 року            .                           </t>
  </si>
  <si>
    <t xml:space="preserve"> </t>
  </si>
  <si>
    <t>ЗАГАЛЬНИЙ  ФОНД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</si>
  <si>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</si>
  <si>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</si>
  <si>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</si>
  <si>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</si>
  <si>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Податок на прибуток підприємств</t>
  </si>
  <si>
    <t>Рентна плата та плата за використання інших природних ресурсів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</si>
  <si>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</si>
  <si>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</si>
  <si>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</si>
  <si>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</si>
  <si>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 суб"єктами господарювання  роздрібної торгівлі підакцизних товарів</t>
  </si>
  <si>
    <t>Місцеві податки і збори</t>
  </si>
  <si>
    <t xml:space="preserve">Місцеві податки </t>
  </si>
  <si>
    <t>Податок на  майно</t>
  </si>
  <si>
    <t>180101-180104</t>
  </si>
  <si>
    <t>Податок на нерухоме майно, відмінне від земельної ділянки</t>
  </si>
  <si>
    <t>180105-180109</t>
  </si>
  <si>
    <t xml:space="preserve">Плата за землю </t>
  </si>
  <si>
    <t>180110-180111</t>
  </si>
  <si>
    <t xml:space="preserve">Транспортний податок </t>
  </si>
  <si>
    <t xml:space="preserve">Єдиний податок </t>
  </si>
  <si>
    <t>Місцеві збори</t>
  </si>
  <si>
    <t>Збір за місця для паркування транспортних засобів</t>
  </si>
  <si>
    <t>Туристичний збір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</si>
  <si>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</si>
  <si>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</si>
  <si>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 комунальних унітарних підприємств та їх об"єднань…</t>
  </si>
  <si>
    <t>Плата за розміщення тимчасово вільних коштів місцевих бюджетів</t>
  </si>
  <si>
    <t>Інші надходження</t>
  </si>
  <si>
    <t>Адміністративні штрафи та інші санкції</t>
  </si>
  <si>
    <t>Адміністративні штрафи та штрафні  санкції за порушення законодавства в сфері виробництва та обігу алкогольних напоїв  та тютюнових виробів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</si>
  <si>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</si>
  <si>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</t>
  </si>
  <si>
    <t>Плата за надання  адміністративних послуг</t>
  </si>
  <si>
    <t>Адміністративний збір за проведення держ. реєстрації юридичних осіб,  фізичних осіб-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</si>
  <si>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</si>
  <si>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</si>
  <si>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держ. реєстрації  речових прав на нерухоме майно, та їх обтяжень…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</si>
  <si>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</si>
  <si>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Державне мито</t>
  </si>
  <si>
    <t>Інші неподаткові надходження</t>
  </si>
  <si>
    <t>Надходження сум кредиторської  та депонентської  заборгованості підприємств, організацій та установ…</t>
  </si>
  <si>
    <t>х</t>
  </si>
  <si>
    <t>Офіційні  трансферти</t>
  </si>
  <si>
    <t>Субвенції з державного бюджету місцевим бюджетам</t>
  </si>
  <si>
    <t>Освітня 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</si>
  <si>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</si>
  <si>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 на здійснення переданих з державного бюджету  видатків  з  утримання закладів освіти та охорони здоров"я за рахунок  відповідної додаткової дотації з державного бюджету</t>
  </si>
  <si>
    <t>Субвенції з місцевих бюджетів іншим 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</si>
  <si>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</si>
  <si>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</si>
  <si>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</si>
  <si>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пітримки окремих закладів та заходів у системі охорони здоров"я за рахунок відповідної субвенції з державного бюджету</t>
  </si>
  <si>
    <t>РАЗОМ ДОХОДІВ ЗАГАЛЬНОГО ФОНДУ</t>
  </si>
  <si>
    <t>СПЕЦІАЛЬНИЙ ФОНД</t>
  </si>
  <si>
    <t>Екологічний податок</t>
  </si>
  <si>
    <t>Збір за забруднення навколишнього природного середовища</t>
  </si>
  <si>
    <t xml:space="preserve">Надходження коштів від відшкодування втрат сільськогосподарського і лісогосподарського виробництва </t>
  </si>
  <si>
    <t>Грошові стягнення за шкоду, заподіяну  порушенням законодавства про охорону навколишнього природного середовища внаслідок господарської та іншої діяльності</t>
  </si>
  <si>
    <t>Плата за гарантії, надані …міськими радами</t>
  </si>
  <si>
    <t>Надходження коштів  пайової участі в розвитку інфраструктури населеного пункту</t>
  </si>
  <si>
    <t>Власні надходження бюджетних установ</t>
  </si>
  <si>
    <t>Доходи від операцій з капіталом</t>
  </si>
  <si>
    <t>Кошти від відчуження майна, що ... перебуває  в комунальній власності</t>
  </si>
  <si>
    <t>Кошти від продажу землі</t>
  </si>
  <si>
    <t>Цільові фонди</t>
  </si>
  <si>
    <t>Цільові фонди, утворені ... органами місцевого самоврядування  та місцевими органами виконавчої влади</t>
  </si>
  <si>
    <t>РАЗОМ ДОХОДІВ СПЕЦІАЛЬНОГО ФОНДУ</t>
  </si>
  <si>
    <t>у тому числі  доходи бюджету розвитку</t>
  </si>
  <si>
    <t>ВСЬОГО ДОХОДІВ БЮДЖЕТУ</t>
  </si>
  <si>
    <t xml:space="preserve">Міський голова </t>
  </si>
  <si>
    <t>Сергій НАДАЛ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</si>
</sst>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</font>
    <font>
      <b/>
      <i/>
      <sz val="14"/>
      <name val="Times New Roman"/>
      <family val="1"/>
      <charset val="204"/>
    </font>
    <font>
      <sz val="10"/>
      <name val="Times New Roman Cyr"/>
      <charset val="204"/>
    </font>
    <font>
      <i/>
      <sz val="11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9" fillId="0" borderId="0"/>
    <xf numFmtId="0" fontId="8" fillId="0" borderId="0"/>
  </cellStyleXfs>
  <cellXfs count="5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0" xfId="1" applyFont="1"/>
    <xf numFmtId="0" fontId="7" fillId="0" borderId="0" xfId="1" applyFont="1" applyAlignment="1">
      <alignment horizontal="center"/>
    </xf>
    <xf numFmtId="0" fontId="9" fillId="0" borderId="0" xfId="0" applyFont="1" applyAlignment="1">
      <alignment horizontal="justify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6" fillId="0" borderId="1" xfId="1" applyFont="1" applyBorder="1" applyAlignment="1">
      <alignment horizontal="left" vertical="center"/>
    </xf>
    <xf numFmtId="0" fontId="16" fillId="0" borderId="1" xfId="1" applyFont="1" applyBorder="1" applyAlignment="1">
      <alignment horizontal="left" vertical="center" wrapText="1" shrinkToFit="1"/>
    </xf>
    <xf numFmtId="164" fontId="16" fillId="0" borderId="1" xfId="1" applyNumberFormat="1" applyFont="1" applyBorder="1" applyAlignment="1">
      <alignment horizontal="center" vertical="center"/>
    </xf>
    <xf numFmtId="164" fontId="16" fillId="0" borderId="1" xfId="1" applyNumberFormat="1" applyFont="1" applyBorder="1" applyAlignment="1">
      <alignment horizontal="center"/>
    </xf>
    <xf numFmtId="0" fontId="15" fillId="0" borderId="1" xfId="1" applyFont="1" applyBorder="1" applyAlignment="1">
      <alignment horizontal="left" vertical="center"/>
    </xf>
    <xf numFmtId="0" fontId="15" fillId="0" borderId="1" xfId="1" applyFont="1" applyBorder="1" applyAlignment="1">
      <alignment horizontal="left" vertical="center" wrapText="1" shrinkToFit="1"/>
    </xf>
    <xf numFmtId="164" fontId="15" fillId="0" borderId="1" xfId="1" applyNumberFormat="1" applyFont="1" applyBorder="1" applyAlignment="1">
      <alignment horizontal="center" vertical="center" wrapText="1"/>
    </xf>
    <xf numFmtId="164" fontId="1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 shrinkToFit="1"/>
    </xf>
    <xf numFmtId="164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/>
    </xf>
    <xf numFmtId="0" fontId="10" fillId="0" borderId="1" xfId="0" applyFont="1" applyBorder="1" applyAlignment="1">
      <alignment wrapText="1"/>
    </xf>
    <xf numFmtId="164" fontId="10" fillId="0" borderId="1" xfId="1" applyNumberFormat="1" applyFont="1" applyBorder="1" applyAlignment="1">
      <alignment horizontal="center" vertical="center"/>
    </xf>
    <xf numFmtId="0" fontId="17" fillId="0" borderId="1" xfId="0" applyFont="1" applyBorder="1"/>
    <xf numFmtId="0" fontId="10" fillId="0" borderId="1" xfId="1" applyFont="1" applyBorder="1" applyAlignment="1">
      <alignment horizontal="left" vertical="center" wrapText="1" shrinkToFit="1"/>
    </xf>
    <xf numFmtId="164" fontId="15" fillId="0" borderId="1" xfId="1" applyNumberFormat="1" applyFont="1" applyBorder="1" applyAlignment="1">
      <alignment horizontal="center"/>
    </xf>
    <xf numFmtId="164" fontId="10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left" vertical="center"/>
    </xf>
    <xf numFmtId="164" fontId="5" fillId="0" borderId="1" xfId="1" applyNumberFormat="1" applyFont="1" applyBorder="1" applyAlignment="1">
      <alignment horizontal="center"/>
    </xf>
    <xf numFmtId="164" fontId="18" fillId="0" borderId="1" xfId="1" applyNumberFormat="1" applyFont="1" applyBorder="1" applyAlignment="1">
      <alignment horizontal="center" vertical="center"/>
    </xf>
    <xf numFmtId="1" fontId="16" fillId="0" borderId="1" xfId="2" applyNumberFormat="1" applyFont="1" applyFill="1" applyBorder="1" applyAlignment="1">
      <alignment horizontal="left" vertical="center" wrapText="1" shrinkToFi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 shrinkToFit="1"/>
    </xf>
    <xf numFmtId="0" fontId="20" fillId="0" borderId="1" xfId="1" applyFont="1" applyBorder="1" applyAlignment="1">
      <alignment horizontal="left" vertical="center"/>
    </xf>
    <xf numFmtId="0" fontId="21" fillId="0" borderId="1" xfId="1" applyFont="1" applyBorder="1" applyAlignment="1">
      <alignment horizontal="left" vertical="center" wrapText="1" shrinkToFit="1"/>
    </xf>
    <xf numFmtId="164" fontId="21" fillId="0" borderId="1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18" fillId="0" borderId="1" xfId="1" applyFont="1" applyBorder="1" applyAlignment="1">
      <alignment horizontal="left" vertical="center" wrapText="1" shrinkToFit="1"/>
    </xf>
    <xf numFmtId="164" fontId="18" fillId="0" borderId="1" xfId="1" applyNumberFormat="1" applyFont="1" applyBorder="1" applyAlignment="1">
      <alignment horizontal="center"/>
    </xf>
    <xf numFmtId="0" fontId="10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164" fontId="10" fillId="0" borderId="0" xfId="1" applyNumberFormat="1" applyFont="1" applyBorder="1" applyAlignment="1">
      <alignment horizontal="center"/>
    </xf>
    <xf numFmtId="0" fontId="5" fillId="0" borderId="0" xfId="1" applyFont="1"/>
    <xf numFmtId="0" fontId="1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 shrinkToFit="1"/>
    </xf>
    <xf numFmtId="0" fontId="5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 shrinkToFit="1"/>
    </xf>
  </cellXfs>
  <cellStyles count="4">
    <cellStyle name="Обычный" xfId="0" builtinId="0"/>
    <cellStyle name="Обычный 2" xfId="3"/>
    <cellStyle name="Обычный_Дод.№1 до РМР-доходи2004р." xfId="1"/>
    <cellStyle name="Обычный_ОБЛАСТІ 2002 РІЙОНИ 200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3"/>
  <sheetViews>
    <sheetView tabSelected="1" topLeftCell="A61" workbookViewId="0">
      <selection activeCell="I6" sqref="I6"/>
    </sheetView>
  </sheetViews>
  <sheetFormatPr defaultColWidth="8.85546875" defaultRowHeight="15"/>
  <cols>
    <col min="1" max="1" width="15.42578125" style="3" customWidth="1"/>
    <col min="2" max="2" width="57" style="3" customWidth="1"/>
    <col min="3" max="3" width="15.85546875" style="3" customWidth="1"/>
    <col min="4" max="4" width="17" style="3" customWidth="1"/>
    <col min="5" max="5" width="19.28515625" style="3" customWidth="1"/>
    <col min="6" max="6" width="12.42578125" style="3" customWidth="1"/>
    <col min="7" max="7" width="13.7109375" style="3" customWidth="1"/>
    <col min="8" max="10" width="8.85546875" style="3"/>
    <col min="11" max="11" width="41.28515625" style="3" customWidth="1"/>
    <col min="12" max="16384" width="8.85546875" style="3"/>
  </cols>
  <sheetData>
    <row r="1" spans="1:12" ht="12" customHeight="1">
      <c r="A1" s="1"/>
      <c r="B1" s="2"/>
      <c r="C1" s="2"/>
      <c r="D1" s="2"/>
      <c r="E1" s="2"/>
      <c r="F1" s="2"/>
      <c r="G1" s="2"/>
    </row>
    <row r="2" spans="1:12" ht="18.75">
      <c r="A2" s="2"/>
      <c r="B2" s="2"/>
      <c r="C2" s="2"/>
      <c r="D2" s="2"/>
      <c r="E2" s="2"/>
      <c r="G2" s="4" t="s">
        <v>0</v>
      </c>
      <c r="H2" s="5"/>
      <c r="I2" s="4"/>
    </row>
    <row r="3" spans="1:12" ht="18.75">
      <c r="A3" s="2"/>
      <c r="B3" s="2"/>
      <c r="C3" s="2"/>
      <c r="D3" s="2"/>
      <c r="G3" s="4" t="s">
        <v>1</v>
      </c>
    </row>
    <row r="4" spans="1:12" ht="18.75">
      <c r="A4" s="2"/>
      <c r="B4" s="6"/>
      <c r="C4" s="6"/>
      <c r="D4" s="6"/>
      <c r="G4" s="4"/>
      <c r="K4" s="7"/>
    </row>
    <row r="5" spans="1:12" ht="18.75">
      <c r="A5" s="53" t="s">
        <v>2</v>
      </c>
      <c r="B5" s="53"/>
      <c r="C5" s="53"/>
      <c r="D5" s="53"/>
      <c r="E5" s="53"/>
      <c r="F5" s="53"/>
      <c r="G5" s="53"/>
      <c r="K5" s="7"/>
    </row>
    <row r="6" spans="1:12" ht="15.75">
      <c r="A6" s="2"/>
      <c r="B6" s="2"/>
      <c r="C6" s="2"/>
      <c r="D6" s="2"/>
      <c r="E6" s="2"/>
      <c r="F6" s="2"/>
      <c r="G6" s="2" t="s">
        <v>3</v>
      </c>
      <c r="K6" s="7"/>
    </row>
    <row r="7" spans="1:12" s="8" customFormat="1" ht="15.75" customHeight="1">
      <c r="A7" s="54" t="s">
        <v>4</v>
      </c>
      <c r="B7" s="55"/>
      <c r="C7" s="54" t="s">
        <v>5</v>
      </c>
      <c r="D7" s="54" t="s">
        <v>6</v>
      </c>
      <c r="E7" s="54" t="s">
        <v>7</v>
      </c>
      <c r="F7" s="54" t="s">
        <v>8</v>
      </c>
      <c r="G7" s="54" t="s">
        <v>9</v>
      </c>
      <c r="K7" s="7"/>
    </row>
    <row r="8" spans="1:12" s="8" customFormat="1" ht="78" customHeight="1">
      <c r="A8" s="54"/>
      <c r="B8" s="55"/>
      <c r="C8" s="54"/>
      <c r="D8" s="54"/>
      <c r="E8" s="54"/>
      <c r="F8" s="54"/>
      <c r="G8" s="54"/>
      <c r="I8" s="8" t="s">
        <v>10</v>
      </c>
      <c r="L8" s="9"/>
    </row>
    <row r="9" spans="1:12" s="8" customFormat="1" ht="28.5" customHeight="1">
      <c r="A9" s="50" t="s">
        <v>11</v>
      </c>
      <c r="B9" s="50"/>
      <c r="C9" s="50"/>
      <c r="D9" s="50"/>
      <c r="E9" s="50"/>
      <c r="F9" s="50"/>
      <c r="G9" s="50"/>
    </row>
    <row r="10" spans="1:12" ht="22.5">
      <c r="A10" s="10">
        <v>10000000</v>
      </c>
      <c r="B10" s="11" t="s">
        <v>12</v>
      </c>
      <c r="C10" s="12">
        <f>C11+C15+C21+C14</f>
        <v>1895974.3</v>
      </c>
      <c r="D10" s="12">
        <f>D11+D15+D21+D14</f>
        <v>410850.44900000002</v>
      </c>
      <c r="E10" s="12">
        <f>E11+E15+E21+E14</f>
        <v>425114.13099999994</v>
      </c>
      <c r="F10" s="12">
        <f>E10/C10*100</f>
        <v>22.421935307878378</v>
      </c>
      <c r="G10" s="13">
        <f>E10/D10*100</f>
        <v>103.47174550611236</v>
      </c>
    </row>
    <row r="11" spans="1:12" ht="60.75">
      <c r="A11" s="14">
        <v>11000000</v>
      </c>
      <c r="B11" s="15" t="s">
        <v>13</v>
      </c>
      <c r="C11" s="16">
        <f>C12+C13</f>
        <v>1280281.8</v>
      </c>
      <c r="D11" s="16">
        <f>D12+D13</f>
        <v>284300</v>
      </c>
      <c r="E11" s="16">
        <f>E12+E13</f>
        <v>277067.43599999999</v>
      </c>
      <c r="F11" s="17">
        <f>E11/C11*100</f>
        <v>21.641129007691898</v>
      </c>
      <c r="G11" s="17">
        <f>E11/D11*100</f>
        <v>97.456009848751307</v>
      </c>
    </row>
    <row r="12" spans="1:12" ht="18.75">
      <c r="A12" s="18">
        <v>11010000</v>
      </c>
      <c r="B12" s="19" t="s">
        <v>14</v>
      </c>
      <c r="C12" s="20">
        <v>1279281.8</v>
      </c>
      <c r="D12" s="21">
        <v>283907</v>
      </c>
      <c r="E12" s="20">
        <v>273993.761</v>
      </c>
      <c r="F12" s="20">
        <f>E12/C12*100</f>
        <v>21.417779960599766</v>
      </c>
      <c r="G12" s="20">
        <f>E12/D12*100</f>
        <v>96.508279471798858</v>
      </c>
      <c r="I12" s="3" t="s">
        <v>15</v>
      </c>
    </row>
    <row r="13" spans="1:12" ht="18.75">
      <c r="A13" s="18">
        <v>11020000</v>
      </c>
      <c r="B13" s="19" t="s">
        <v>16</v>
      </c>
      <c r="C13" s="20">
        <v>1000</v>
      </c>
      <c r="D13" s="20">
        <v>393</v>
      </c>
      <c r="E13" s="20">
        <v>3073.6750000000002</v>
      </c>
      <c r="F13" s="20">
        <f>E13/C13*100</f>
        <v>307.36750000000001</v>
      </c>
      <c r="G13" s="20">
        <f>E13/D13*100</f>
        <v>782.10559796437667</v>
      </c>
    </row>
    <row r="14" spans="1:12" ht="40.5">
      <c r="A14" s="14">
        <v>13000000</v>
      </c>
      <c r="B14" s="15" t="s">
        <v>17</v>
      </c>
      <c r="C14" s="17">
        <v>100</v>
      </c>
      <c r="D14" s="17">
        <v>25</v>
      </c>
      <c r="E14" s="17">
        <v>40.049999999999997</v>
      </c>
      <c r="F14" s="20">
        <f>E14/C14*100</f>
        <v>40.049999999999997</v>
      </c>
      <c r="G14" s="20">
        <f>E14/D14*100</f>
        <v>160.19999999999999</v>
      </c>
    </row>
    <row r="15" spans="1:12" ht="40.5">
      <c r="A15" s="14">
        <v>14000000</v>
      </c>
      <c r="B15" s="15" t="s">
        <v>18</v>
      </c>
      <c r="C15" s="17">
        <f>C20+C17+C19</f>
        <v>141630.29999999999</v>
      </c>
      <c r="D15" s="17">
        <f>D20+D17+D19</f>
        <v>27850</v>
      </c>
      <c r="E15" s="17">
        <f>E20+E17+E19</f>
        <v>32962.121999999996</v>
      </c>
      <c r="F15" s="17">
        <f t="shared" ref="F15:F60" si="0">E15/C15*100</f>
        <v>23.27335464233289</v>
      </c>
      <c r="G15" s="17">
        <f t="shared" ref="G15:G59" si="1">E15/D15*100</f>
        <v>118.35591382405744</v>
      </c>
    </row>
    <row r="16" spans="1:12" ht="37.5">
      <c r="A16" s="22">
        <v>14020000</v>
      </c>
      <c r="B16" s="23" t="s">
        <v>19</v>
      </c>
      <c r="C16" s="24">
        <f>C17</f>
        <v>15000</v>
      </c>
      <c r="D16" s="24">
        <f>D17</f>
        <v>3000</v>
      </c>
      <c r="E16" s="24">
        <f>E17</f>
        <v>3716.886</v>
      </c>
      <c r="F16" s="24">
        <f t="shared" si="0"/>
        <v>24.779239999999998</v>
      </c>
      <c r="G16" s="24">
        <f t="shared" si="1"/>
        <v>123.89619999999999</v>
      </c>
    </row>
    <row r="17" spans="1:12" ht="18.75">
      <c r="A17" s="18">
        <v>14021900</v>
      </c>
      <c r="B17" s="25" t="s">
        <v>20</v>
      </c>
      <c r="C17" s="20">
        <v>15000</v>
      </c>
      <c r="D17" s="20">
        <v>3000</v>
      </c>
      <c r="E17" s="20">
        <v>3716.886</v>
      </c>
      <c r="F17" s="20">
        <f t="shared" si="0"/>
        <v>24.779239999999998</v>
      </c>
      <c r="G17" s="24">
        <f t="shared" si="1"/>
        <v>123.89619999999999</v>
      </c>
    </row>
    <row r="18" spans="1:12" ht="56.25">
      <c r="A18" s="22">
        <v>14030000</v>
      </c>
      <c r="B18" s="26" t="s">
        <v>21</v>
      </c>
      <c r="C18" s="24">
        <f>C19</f>
        <v>55000</v>
      </c>
      <c r="D18" s="24">
        <f>D19</f>
        <v>10000</v>
      </c>
      <c r="E18" s="24">
        <f>E19</f>
        <v>12522.757</v>
      </c>
      <c r="F18" s="24">
        <f t="shared" si="0"/>
        <v>22.76864909090909</v>
      </c>
      <c r="G18" s="24">
        <f t="shared" si="1"/>
        <v>125.22757</v>
      </c>
    </row>
    <row r="19" spans="1:12" ht="18.75">
      <c r="A19" s="18">
        <v>14031900</v>
      </c>
      <c r="B19" s="25" t="s">
        <v>20</v>
      </c>
      <c r="C19" s="20">
        <v>55000</v>
      </c>
      <c r="D19" s="20">
        <v>10000</v>
      </c>
      <c r="E19" s="20">
        <v>12522.757</v>
      </c>
      <c r="F19" s="20">
        <f t="shared" si="0"/>
        <v>22.76864909090909</v>
      </c>
      <c r="G19" s="24">
        <f t="shared" si="1"/>
        <v>125.22757</v>
      </c>
    </row>
    <row r="20" spans="1:12" ht="56.25">
      <c r="A20" s="22">
        <v>14040000</v>
      </c>
      <c r="B20" s="26" t="s">
        <v>22</v>
      </c>
      <c r="C20" s="24">
        <v>71630.3</v>
      </c>
      <c r="D20" s="24">
        <v>14850</v>
      </c>
      <c r="E20" s="24">
        <v>16722.478999999999</v>
      </c>
      <c r="F20" s="24">
        <f t="shared" si="0"/>
        <v>23.345538131209835</v>
      </c>
      <c r="G20" s="24">
        <f t="shared" si="1"/>
        <v>112.60928619528619</v>
      </c>
    </row>
    <row r="21" spans="1:12" ht="20.25">
      <c r="A21" s="14">
        <v>18000000</v>
      </c>
      <c r="B21" s="15" t="s">
        <v>23</v>
      </c>
      <c r="C21" s="17">
        <f>C22+C28</f>
        <v>473962.19999999995</v>
      </c>
      <c r="D21" s="17">
        <f>D22+D28</f>
        <v>98675.448999999993</v>
      </c>
      <c r="E21" s="17">
        <f>E22+E28</f>
        <v>115044.523</v>
      </c>
      <c r="F21" s="17">
        <f t="shared" si="0"/>
        <v>24.272932103024253</v>
      </c>
      <c r="G21" s="27">
        <f t="shared" si="1"/>
        <v>116.58880113127228</v>
      </c>
      <c r="I21" s="3" t="s">
        <v>10</v>
      </c>
    </row>
    <row r="22" spans="1:12" ht="20.25">
      <c r="A22" s="18"/>
      <c r="B22" s="15" t="s">
        <v>24</v>
      </c>
      <c r="C22" s="24">
        <f>C23+C27</f>
        <v>471505.19999999995</v>
      </c>
      <c r="D22" s="24">
        <f>D23+D27</f>
        <v>98169.948999999993</v>
      </c>
      <c r="E22" s="24">
        <f>E23+E27</f>
        <v>114632.69</v>
      </c>
      <c r="F22" s="24">
        <f t="shared" si="0"/>
        <v>24.312073334504056</v>
      </c>
      <c r="G22" s="28">
        <f t="shared" si="1"/>
        <v>116.76963385200496</v>
      </c>
    </row>
    <row r="23" spans="1:12" ht="18.75">
      <c r="A23" s="22">
        <v>18010000</v>
      </c>
      <c r="B23" s="26" t="s">
        <v>25</v>
      </c>
      <c r="C23" s="24">
        <f>C24+C25+C26</f>
        <v>157112.9</v>
      </c>
      <c r="D23" s="24">
        <f>D24+D25+D26</f>
        <v>34510.248999999996</v>
      </c>
      <c r="E23" s="24">
        <f>E24+E25+E26</f>
        <v>32927.334999999999</v>
      </c>
      <c r="F23" s="24">
        <f t="shared" si="0"/>
        <v>20.957753946365955</v>
      </c>
      <c r="G23" s="28">
        <f t="shared" si="1"/>
        <v>95.413206088428979</v>
      </c>
    </row>
    <row r="24" spans="1:12" ht="37.5">
      <c r="A24" s="29" t="s">
        <v>26</v>
      </c>
      <c r="B24" s="19" t="s">
        <v>27</v>
      </c>
      <c r="C24" s="20">
        <v>64689.9</v>
      </c>
      <c r="D24" s="20">
        <v>10158.65</v>
      </c>
      <c r="E24" s="20">
        <v>10513.835999999999</v>
      </c>
      <c r="F24" s="20">
        <f t="shared" si="0"/>
        <v>16.252670045864964</v>
      </c>
      <c r="G24" s="20">
        <f t="shared" si="1"/>
        <v>103.49638977620057</v>
      </c>
    </row>
    <row r="25" spans="1:12" ht="18.75">
      <c r="A25" s="29" t="s">
        <v>28</v>
      </c>
      <c r="B25" s="19" t="s">
        <v>29</v>
      </c>
      <c r="C25" s="20">
        <v>91137</v>
      </c>
      <c r="D25" s="20">
        <v>23996.999</v>
      </c>
      <c r="E25" s="20">
        <v>22123.441999999999</v>
      </c>
      <c r="F25" s="20">
        <f t="shared" si="0"/>
        <v>24.274928953114543</v>
      </c>
      <c r="G25" s="30">
        <f t="shared" si="1"/>
        <v>92.192536241719225</v>
      </c>
    </row>
    <row r="26" spans="1:12" ht="18.75">
      <c r="A26" s="29" t="s">
        <v>30</v>
      </c>
      <c r="B26" s="19" t="s">
        <v>31</v>
      </c>
      <c r="C26" s="20">
        <v>1286</v>
      </c>
      <c r="D26" s="20">
        <v>354.6</v>
      </c>
      <c r="E26" s="20">
        <v>290.05700000000002</v>
      </c>
      <c r="F26" s="20">
        <f t="shared" si="0"/>
        <v>22.554976671850703</v>
      </c>
      <c r="G26" s="30">
        <f t="shared" si="1"/>
        <v>81.798364354201908</v>
      </c>
      <c r="I26" s="3" t="s">
        <v>10</v>
      </c>
      <c r="L26" s="3" t="s">
        <v>10</v>
      </c>
    </row>
    <row r="27" spans="1:12" ht="19.5">
      <c r="A27" s="29">
        <v>18050000</v>
      </c>
      <c r="B27" s="19" t="s">
        <v>32</v>
      </c>
      <c r="C27" s="31">
        <v>314392.3</v>
      </c>
      <c r="D27" s="31">
        <v>63659.7</v>
      </c>
      <c r="E27" s="31">
        <v>81705.354999999996</v>
      </c>
      <c r="F27" s="24">
        <f t="shared" si="0"/>
        <v>25.988344816332969</v>
      </c>
      <c r="G27" s="28">
        <f t="shared" si="1"/>
        <v>128.34706258433513</v>
      </c>
      <c r="J27" s="3" t="s">
        <v>10</v>
      </c>
    </row>
    <row r="28" spans="1:12" ht="20.25">
      <c r="A28" s="22"/>
      <c r="B28" s="15" t="s">
        <v>33</v>
      </c>
      <c r="C28" s="24">
        <f>C29+C30</f>
        <v>2457</v>
      </c>
      <c r="D28" s="24">
        <f>D29+D30</f>
        <v>505.5</v>
      </c>
      <c r="E28" s="24">
        <f>E29+E30</f>
        <v>411.83299999999997</v>
      </c>
      <c r="F28" s="24">
        <f t="shared" si="0"/>
        <v>16.761619861619863</v>
      </c>
      <c r="G28" s="28">
        <f t="shared" si="1"/>
        <v>81.470425321463892</v>
      </c>
    </row>
    <row r="29" spans="1:12" ht="36.75" customHeight="1">
      <c r="A29" s="18">
        <v>18020000</v>
      </c>
      <c r="B29" s="19" t="s">
        <v>34</v>
      </c>
      <c r="C29" s="20">
        <v>1957</v>
      </c>
      <c r="D29" s="20">
        <v>454</v>
      </c>
      <c r="E29" s="20">
        <v>346.404</v>
      </c>
      <c r="F29" s="20">
        <f t="shared" si="0"/>
        <v>17.700766479305059</v>
      </c>
      <c r="G29" s="20">
        <f t="shared" si="1"/>
        <v>76.300440528634368</v>
      </c>
    </row>
    <row r="30" spans="1:12" ht="18.75">
      <c r="A30" s="18">
        <v>18030000</v>
      </c>
      <c r="B30" s="19" t="s">
        <v>35</v>
      </c>
      <c r="C30" s="20">
        <v>500</v>
      </c>
      <c r="D30" s="20">
        <v>51.5</v>
      </c>
      <c r="E30" s="20">
        <v>65.429000000000002</v>
      </c>
      <c r="F30" s="20">
        <f t="shared" si="0"/>
        <v>13.085800000000001</v>
      </c>
      <c r="G30" s="30">
        <f t="shared" si="1"/>
        <v>127.04660194174757</v>
      </c>
    </row>
    <row r="31" spans="1:12" ht="22.5">
      <c r="A31" s="10">
        <v>20000000</v>
      </c>
      <c r="B31" s="11" t="s">
        <v>36</v>
      </c>
      <c r="C31" s="12">
        <f>C32+C39+C47</f>
        <v>36430</v>
      </c>
      <c r="D31" s="12">
        <f>D32+D39+D47</f>
        <v>7143.5</v>
      </c>
      <c r="E31" s="12">
        <f>E32+E39+E47</f>
        <v>7732.9620000000004</v>
      </c>
      <c r="F31" s="12">
        <f t="shared" si="0"/>
        <v>21.226906395827616</v>
      </c>
      <c r="G31" s="13">
        <f t="shared" si="1"/>
        <v>108.25172534471899</v>
      </c>
    </row>
    <row r="32" spans="1:12" ht="37.5">
      <c r="A32" s="22">
        <v>21000000</v>
      </c>
      <c r="B32" s="26" t="s">
        <v>37</v>
      </c>
      <c r="C32" s="24">
        <f>C33+C34+C35+C36+C37+C38</f>
        <v>11520</v>
      </c>
      <c r="D32" s="24">
        <f>D33+D34+D35+D36+D37+D38</f>
        <v>3462.5</v>
      </c>
      <c r="E32" s="24">
        <f>E33+E34+E35+E36+E37+E38</f>
        <v>3159.2999999999997</v>
      </c>
      <c r="F32" s="24">
        <f t="shared" si="0"/>
        <v>27.424479166666664</v>
      </c>
      <c r="G32" s="24">
        <f t="shared" si="1"/>
        <v>91.243321299638978</v>
      </c>
    </row>
    <row r="33" spans="1:13" ht="56.25">
      <c r="A33" s="18">
        <v>21010300</v>
      </c>
      <c r="B33" s="19" t="s">
        <v>38</v>
      </c>
      <c r="C33" s="20">
        <v>1620</v>
      </c>
      <c r="D33" s="20">
        <v>658</v>
      </c>
      <c r="E33" s="20">
        <v>884.62400000000002</v>
      </c>
      <c r="F33" s="20">
        <f t="shared" si="0"/>
        <v>54.606419753086421</v>
      </c>
      <c r="G33" s="20">
        <f t="shared" si="1"/>
        <v>134.44133738601823</v>
      </c>
    </row>
    <row r="34" spans="1:13" ht="37.5">
      <c r="A34" s="18">
        <v>21050000</v>
      </c>
      <c r="B34" s="19" t="s">
        <v>39</v>
      </c>
      <c r="C34" s="20">
        <v>5000</v>
      </c>
      <c r="D34" s="20">
        <v>1984.5</v>
      </c>
      <c r="E34" s="20">
        <v>454.27800000000002</v>
      </c>
      <c r="F34" s="20">
        <f t="shared" si="0"/>
        <v>9.085560000000001</v>
      </c>
      <c r="G34" s="20">
        <f t="shared" si="1"/>
        <v>22.891307634164779</v>
      </c>
    </row>
    <row r="35" spans="1:13" ht="18.75">
      <c r="A35" s="18">
        <v>21080500</v>
      </c>
      <c r="B35" s="19" t="s">
        <v>40</v>
      </c>
      <c r="C35" s="20">
        <v>100</v>
      </c>
      <c r="D35" s="20">
        <v>20</v>
      </c>
      <c r="E35" s="20">
        <v>39.820999999999998</v>
      </c>
      <c r="F35" s="20">
        <f t="shared" si="0"/>
        <v>39.820999999999998</v>
      </c>
      <c r="G35" s="20">
        <f t="shared" si="1"/>
        <v>199.10499999999999</v>
      </c>
    </row>
    <row r="36" spans="1:13" ht="18.75">
      <c r="A36" s="18">
        <v>21081100</v>
      </c>
      <c r="B36" s="19" t="s">
        <v>41</v>
      </c>
      <c r="C36" s="20">
        <v>2000</v>
      </c>
      <c r="D36" s="20">
        <v>320</v>
      </c>
      <c r="E36" s="20">
        <v>572.41899999999998</v>
      </c>
      <c r="F36" s="20">
        <f t="shared" si="0"/>
        <v>28.620950000000001</v>
      </c>
      <c r="G36" s="20">
        <f t="shared" si="1"/>
        <v>178.88093750000002</v>
      </c>
    </row>
    <row r="37" spans="1:13" ht="75">
      <c r="A37" s="18">
        <v>21081500</v>
      </c>
      <c r="B37" s="19" t="s">
        <v>42</v>
      </c>
      <c r="C37" s="20">
        <v>800</v>
      </c>
      <c r="D37" s="20">
        <v>130</v>
      </c>
      <c r="E37" s="20">
        <v>499.642</v>
      </c>
      <c r="F37" s="20">
        <f t="shared" si="0"/>
        <v>62.455249999999992</v>
      </c>
      <c r="G37" s="20">
        <f t="shared" si="1"/>
        <v>384.34</v>
      </c>
    </row>
    <row r="38" spans="1:13" ht="18.75">
      <c r="A38" s="18">
        <v>21081700</v>
      </c>
      <c r="B38" s="19" t="s">
        <v>43</v>
      </c>
      <c r="C38" s="20">
        <v>2000</v>
      </c>
      <c r="D38" s="20">
        <v>350</v>
      </c>
      <c r="E38" s="20">
        <v>708.51599999999996</v>
      </c>
      <c r="F38" s="20">
        <f t="shared" si="0"/>
        <v>35.425799999999995</v>
      </c>
      <c r="G38" s="20">
        <f t="shared" si="1"/>
        <v>202.43314285714285</v>
      </c>
    </row>
    <row r="39" spans="1:13" ht="56.25">
      <c r="A39" s="22">
        <v>22000000</v>
      </c>
      <c r="B39" s="26" t="s">
        <v>44</v>
      </c>
      <c r="C39" s="24">
        <f>C40+C45+C46</f>
        <v>24200</v>
      </c>
      <c r="D39" s="24">
        <f>D40+D45+D46</f>
        <v>3529</v>
      </c>
      <c r="E39" s="24">
        <f>E40+E45+E46</f>
        <v>4388.1019999999999</v>
      </c>
      <c r="F39" s="24">
        <f t="shared" si="0"/>
        <v>18.132652892561982</v>
      </c>
      <c r="G39" s="24">
        <f t="shared" si="1"/>
        <v>124.34406347407196</v>
      </c>
    </row>
    <row r="40" spans="1:13" ht="37.5">
      <c r="A40" s="22">
        <v>22010000</v>
      </c>
      <c r="B40" s="26" t="s">
        <v>45</v>
      </c>
      <c r="C40" s="24">
        <f>C41+C42+C43+C44</f>
        <v>17600</v>
      </c>
      <c r="D40" s="24">
        <f>D41+D42+D43+D44</f>
        <v>1964</v>
      </c>
      <c r="E40" s="24">
        <f>E41+E42+E43+E44</f>
        <v>2788.9739999999997</v>
      </c>
      <c r="F40" s="24">
        <f t="shared" si="0"/>
        <v>15.846443181818179</v>
      </c>
      <c r="G40" s="24">
        <f t="shared" si="1"/>
        <v>142.00478615071282</v>
      </c>
    </row>
    <row r="41" spans="1:13" ht="56.25">
      <c r="A41" s="18">
        <v>22010300</v>
      </c>
      <c r="B41" s="19" t="s">
        <v>46</v>
      </c>
      <c r="C41" s="20">
        <v>1000</v>
      </c>
      <c r="D41" s="20">
        <v>204</v>
      </c>
      <c r="E41" s="20">
        <v>173.68</v>
      </c>
      <c r="F41" s="20">
        <f t="shared" si="0"/>
        <v>17.367999999999999</v>
      </c>
      <c r="G41" s="20">
        <f t="shared" si="1"/>
        <v>85.137254901960787</v>
      </c>
    </row>
    <row r="42" spans="1:13" ht="37.5">
      <c r="A42" s="18">
        <v>22012500</v>
      </c>
      <c r="B42" s="19" t="s">
        <v>47</v>
      </c>
      <c r="C42" s="20">
        <v>15000</v>
      </c>
      <c r="D42" s="20">
        <v>1600</v>
      </c>
      <c r="E42" s="20">
        <v>2373.4560000000001</v>
      </c>
      <c r="F42" s="20">
        <f t="shared" si="0"/>
        <v>15.823040000000002</v>
      </c>
      <c r="G42" s="20">
        <f t="shared" si="1"/>
        <v>148.34100000000001</v>
      </c>
    </row>
    <row r="43" spans="1:13" ht="56.25">
      <c r="A43" s="18">
        <v>22012600</v>
      </c>
      <c r="B43" s="19" t="s">
        <v>48</v>
      </c>
      <c r="C43" s="20">
        <v>1400</v>
      </c>
      <c r="D43" s="20">
        <v>130</v>
      </c>
      <c r="E43" s="20">
        <v>233.88800000000001</v>
      </c>
      <c r="F43" s="20">
        <f t="shared" si="0"/>
        <v>16.706285714285716</v>
      </c>
      <c r="G43" s="20">
        <f t="shared" si="1"/>
        <v>179.91384615384615</v>
      </c>
    </row>
    <row r="44" spans="1:13" ht="56.25">
      <c r="A44" s="18">
        <v>22012900</v>
      </c>
      <c r="B44" s="19" t="s">
        <v>49</v>
      </c>
      <c r="C44" s="20">
        <v>200</v>
      </c>
      <c r="D44" s="20">
        <v>30</v>
      </c>
      <c r="E44" s="20">
        <v>7.95</v>
      </c>
      <c r="F44" s="20">
        <f t="shared" si="0"/>
        <v>3.9750000000000001</v>
      </c>
      <c r="G44" s="20">
        <f t="shared" si="1"/>
        <v>26.5</v>
      </c>
    </row>
    <row r="45" spans="1:13" ht="75">
      <c r="A45" s="22">
        <v>22080400</v>
      </c>
      <c r="B45" s="26" t="s">
        <v>50</v>
      </c>
      <c r="C45" s="24">
        <v>6000</v>
      </c>
      <c r="D45" s="24">
        <v>1500</v>
      </c>
      <c r="E45" s="24">
        <v>1513.3720000000001</v>
      </c>
      <c r="F45" s="24">
        <f t="shared" si="0"/>
        <v>25.222866666666665</v>
      </c>
      <c r="G45" s="24">
        <f t="shared" si="1"/>
        <v>100.89146666666666</v>
      </c>
      <c r="M45" s="3" t="s">
        <v>10</v>
      </c>
    </row>
    <row r="46" spans="1:13" ht="18.75">
      <c r="A46" s="22">
        <v>22090000</v>
      </c>
      <c r="B46" s="26" t="s">
        <v>51</v>
      </c>
      <c r="C46" s="24">
        <v>600</v>
      </c>
      <c r="D46" s="24">
        <v>65</v>
      </c>
      <c r="E46" s="24">
        <v>85.756</v>
      </c>
      <c r="F46" s="24">
        <f t="shared" si="0"/>
        <v>14.292666666666667</v>
      </c>
      <c r="G46" s="24">
        <f t="shared" si="1"/>
        <v>131.93230769230769</v>
      </c>
    </row>
    <row r="47" spans="1:13" ht="18.75">
      <c r="A47" s="22">
        <v>24000000</v>
      </c>
      <c r="B47" s="26" t="s">
        <v>52</v>
      </c>
      <c r="C47" s="24">
        <f>C48+C49</f>
        <v>710</v>
      </c>
      <c r="D47" s="24">
        <f>D48+D49</f>
        <v>152</v>
      </c>
      <c r="E47" s="24">
        <f>E48+E49</f>
        <v>185.56</v>
      </c>
      <c r="F47" s="24">
        <f t="shared" si="0"/>
        <v>26.135211267605634</v>
      </c>
      <c r="G47" s="28">
        <f t="shared" si="1"/>
        <v>122.07894736842107</v>
      </c>
    </row>
    <row r="48" spans="1:13" ht="54" customHeight="1">
      <c r="A48" s="18">
        <v>24030000</v>
      </c>
      <c r="B48" s="19" t="s">
        <v>53</v>
      </c>
      <c r="C48" s="20">
        <v>110</v>
      </c>
      <c r="D48" s="20">
        <v>0</v>
      </c>
      <c r="E48" s="20">
        <v>0</v>
      </c>
      <c r="F48" s="24" t="s">
        <v>54</v>
      </c>
      <c r="G48" s="24" t="s">
        <v>54</v>
      </c>
    </row>
    <row r="49" spans="1:9" ht="18.75">
      <c r="A49" s="18">
        <v>24060300</v>
      </c>
      <c r="B49" s="19" t="s">
        <v>40</v>
      </c>
      <c r="C49" s="20">
        <v>600</v>
      </c>
      <c r="D49" s="20">
        <v>152</v>
      </c>
      <c r="E49" s="20">
        <v>185.56</v>
      </c>
      <c r="F49" s="20">
        <f t="shared" si="0"/>
        <v>30.926666666666669</v>
      </c>
      <c r="G49" s="30">
        <f t="shared" si="1"/>
        <v>122.07894736842107</v>
      </c>
    </row>
    <row r="50" spans="1:9" ht="22.5">
      <c r="A50" s="10">
        <v>40000000</v>
      </c>
      <c r="B50" s="32" t="s">
        <v>55</v>
      </c>
      <c r="C50" s="12">
        <f>C51+C53+C55</f>
        <v>530516.17000000004</v>
      </c>
      <c r="D50" s="12">
        <f>D51+D53+D55</f>
        <v>115384.75900000001</v>
      </c>
      <c r="E50" s="12">
        <f>E51+E53+E55</f>
        <v>114709.88700000002</v>
      </c>
      <c r="F50" s="12">
        <f t="shared" si="0"/>
        <v>21.622316808929689</v>
      </c>
      <c r="G50" s="13">
        <f t="shared" si="1"/>
        <v>99.41511166132436</v>
      </c>
    </row>
    <row r="51" spans="1:9" ht="37.5">
      <c r="A51" s="22">
        <v>41030000</v>
      </c>
      <c r="B51" s="26" t="s">
        <v>56</v>
      </c>
      <c r="C51" s="24">
        <f>C52</f>
        <v>503797.7</v>
      </c>
      <c r="D51" s="24">
        <f>D52</f>
        <v>106400.6</v>
      </c>
      <c r="E51" s="24">
        <f>E52</f>
        <v>106400.6</v>
      </c>
      <c r="F51" s="20">
        <f t="shared" si="0"/>
        <v>21.119707374606911</v>
      </c>
      <c r="G51" s="20">
        <f t="shared" si="1"/>
        <v>100</v>
      </c>
    </row>
    <row r="52" spans="1:9" ht="37.5">
      <c r="A52" s="33">
        <v>41033900</v>
      </c>
      <c r="B52" s="19" t="s">
        <v>57</v>
      </c>
      <c r="C52" s="34">
        <v>503797.7</v>
      </c>
      <c r="D52" s="21">
        <v>106400.6</v>
      </c>
      <c r="E52" s="21">
        <v>106400.6</v>
      </c>
      <c r="F52" s="20">
        <f t="shared" si="0"/>
        <v>21.119707374606911</v>
      </c>
      <c r="G52" s="20">
        <f t="shared" si="1"/>
        <v>100</v>
      </c>
    </row>
    <row r="53" spans="1:9" ht="37.5">
      <c r="A53" s="35">
        <v>41040000</v>
      </c>
      <c r="B53" s="26" t="s">
        <v>58</v>
      </c>
      <c r="C53" s="36">
        <f>C54</f>
        <v>7789.3</v>
      </c>
      <c r="D53" s="36">
        <f>SUM(D54)</f>
        <v>1947.6</v>
      </c>
      <c r="E53" s="36">
        <f>E54</f>
        <v>1947.6</v>
      </c>
      <c r="F53" s="24">
        <f t="shared" si="0"/>
        <v>25.003530484125658</v>
      </c>
      <c r="G53" s="20">
        <f t="shared" si="1"/>
        <v>100</v>
      </c>
    </row>
    <row r="54" spans="1:9" ht="93.75">
      <c r="A54" s="33">
        <v>41040200</v>
      </c>
      <c r="B54" s="19" t="s">
        <v>59</v>
      </c>
      <c r="C54" s="36">
        <v>7789.3</v>
      </c>
      <c r="D54" s="36">
        <v>1947.6</v>
      </c>
      <c r="E54" s="36">
        <v>1947.6</v>
      </c>
      <c r="F54" s="24">
        <f t="shared" si="0"/>
        <v>25.003530484125658</v>
      </c>
      <c r="G54" s="20">
        <f t="shared" si="1"/>
        <v>100</v>
      </c>
    </row>
    <row r="55" spans="1:9" ht="37.5">
      <c r="A55" s="35">
        <v>41050000</v>
      </c>
      <c r="B55" s="37" t="s">
        <v>60</v>
      </c>
      <c r="C55" s="36">
        <f>SUM(C56:C59)</f>
        <v>18929.169999999998</v>
      </c>
      <c r="D55" s="36">
        <f>SUM(D56:D59)</f>
        <v>7036.5589999999993</v>
      </c>
      <c r="E55" s="36">
        <f>SUM(E56:E59)</f>
        <v>6361.6869999999999</v>
      </c>
      <c r="F55" s="20">
        <f t="shared" si="0"/>
        <v>33.607849683847732</v>
      </c>
      <c r="G55" s="20">
        <f t="shared" si="1"/>
        <v>90.409062156659246</v>
      </c>
    </row>
    <row r="56" spans="1:9" ht="56.25">
      <c r="A56" s="33">
        <v>41051000</v>
      </c>
      <c r="B56" s="19" t="s">
        <v>61</v>
      </c>
      <c r="C56" s="21">
        <v>1499.6</v>
      </c>
      <c r="D56" s="21">
        <v>317.27999999999997</v>
      </c>
      <c r="E56" s="21">
        <v>317.27999999999997</v>
      </c>
      <c r="F56" s="20">
        <f t="shared" si="0"/>
        <v>21.157642037876766</v>
      </c>
      <c r="G56" s="20">
        <f t="shared" si="1"/>
        <v>100</v>
      </c>
    </row>
    <row r="57" spans="1:9" ht="75">
      <c r="A57" s="33">
        <v>41051200</v>
      </c>
      <c r="B57" s="19" t="s">
        <v>62</v>
      </c>
      <c r="C57" s="21">
        <v>2630.7</v>
      </c>
      <c r="D57" s="21">
        <v>412.2</v>
      </c>
      <c r="E57" s="21">
        <v>412.2</v>
      </c>
      <c r="F57" s="20">
        <f t="shared" si="0"/>
        <v>15.668833390352379</v>
      </c>
      <c r="G57" s="20">
        <f t="shared" si="1"/>
        <v>100</v>
      </c>
    </row>
    <row r="58" spans="1:9" ht="18.75">
      <c r="A58" s="33">
        <v>41053900</v>
      </c>
      <c r="B58" s="19" t="s">
        <v>63</v>
      </c>
      <c r="C58" s="21">
        <v>9432.8700000000008</v>
      </c>
      <c r="D58" s="21">
        <v>3624.1790000000001</v>
      </c>
      <c r="E58" s="21">
        <v>2949.3069999999998</v>
      </c>
      <c r="F58" s="20">
        <f t="shared" si="0"/>
        <v>31.266274209227941</v>
      </c>
      <c r="G58" s="20">
        <f t="shared" si="1"/>
        <v>81.378623958695187</v>
      </c>
    </row>
    <row r="59" spans="1:9" ht="75">
      <c r="A59" s="33">
        <v>41055000</v>
      </c>
      <c r="B59" s="19" t="s">
        <v>64</v>
      </c>
      <c r="C59" s="21">
        <v>5366</v>
      </c>
      <c r="D59" s="21">
        <v>2682.9</v>
      </c>
      <c r="E59" s="21">
        <v>2682.9</v>
      </c>
      <c r="F59" s="20">
        <f t="shared" si="0"/>
        <v>49.998136414461428</v>
      </c>
      <c r="G59" s="20">
        <f t="shared" si="1"/>
        <v>100</v>
      </c>
    </row>
    <row r="60" spans="1:9" ht="40.5">
      <c r="A60" s="38"/>
      <c r="B60" s="39" t="s">
        <v>65</v>
      </c>
      <c r="C60" s="40">
        <f>C10+C31+C50</f>
        <v>2462920.4700000002</v>
      </c>
      <c r="D60" s="40">
        <f>D10+D31+D50</f>
        <v>533378.70799999998</v>
      </c>
      <c r="E60" s="40">
        <f>E10+E31+E50</f>
        <v>547556.98</v>
      </c>
      <c r="F60" s="40">
        <f t="shared" si="0"/>
        <v>22.232020346154332</v>
      </c>
      <c r="G60" s="40">
        <f>E60/D60*100</f>
        <v>102.65819984700251</v>
      </c>
      <c r="I60" s="3" t="s">
        <v>10</v>
      </c>
    </row>
    <row r="61" spans="1:9" ht="20.25">
      <c r="A61" s="51" t="s">
        <v>66</v>
      </c>
      <c r="B61" s="51"/>
      <c r="C61" s="51"/>
      <c r="D61" s="51"/>
      <c r="E61" s="51"/>
      <c r="F61" s="51"/>
      <c r="G61" s="51"/>
    </row>
    <row r="62" spans="1:9" ht="20.25">
      <c r="A62" s="14">
        <v>10000000</v>
      </c>
      <c r="B62" s="15" t="s">
        <v>12</v>
      </c>
      <c r="C62" s="17">
        <f>C63+C64</f>
        <v>488.5</v>
      </c>
      <c r="D62" s="17">
        <f>D63+D64</f>
        <v>81</v>
      </c>
      <c r="E62" s="17">
        <f>E63+E64</f>
        <v>78.922999999999988</v>
      </c>
      <c r="F62" s="17">
        <f>E62/C62*100</f>
        <v>16.156192425793243</v>
      </c>
      <c r="G62" s="27">
        <f>E62/D62*100</f>
        <v>97.435802469135794</v>
      </c>
    </row>
    <row r="63" spans="1:9" ht="18.75">
      <c r="A63" s="18">
        <v>19010000</v>
      </c>
      <c r="B63" s="19" t="s">
        <v>67</v>
      </c>
      <c r="C63" s="20">
        <v>488.5</v>
      </c>
      <c r="D63" s="20">
        <v>81</v>
      </c>
      <c r="E63" s="20">
        <v>77.983999999999995</v>
      </c>
      <c r="F63" s="20">
        <f>E63/C63*100</f>
        <v>15.963971340839302</v>
      </c>
      <c r="G63" s="30">
        <f>E63/D63*100</f>
        <v>96.276543209876536</v>
      </c>
    </row>
    <row r="64" spans="1:9" ht="37.5">
      <c r="A64" s="18">
        <v>19050000</v>
      </c>
      <c r="B64" s="19" t="s">
        <v>68</v>
      </c>
      <c r="C64" s="20">
        <v>0</v>
      </c>
      <c r="D64" s="20">
        <v>0</v>
      </c>
      <c r="E64" s="20">
        <v>0.93899999999999995</v>
      </c>
      <c r="F64" s="20" t="s">
        <v>54</v>
      </c>
      <c r="G64" s="20" t="s">
        <v>54</v>
      </c>
    </row>
    <row r="65" spans="1:11" ht="20.25">
      <c r="A65" s="14">
        <v>20000000</v>
      </c>
      <c r="B65" s="15" t="s">
        <v>36</v>
      </c>
      <c r="C65" s="17">
        <f>C66+C67+C68+C69+C70</f>
        <v>68685.724000000002</v>
      </c>
      <c r="D65" s="17">
        <f>D66+D67+D68+D69+D70</f>
        <v>21900.462</v>
      </c>
      <c r="E65" s="17">
        <f>E66+E67+E68+E69+E70</f>
        <v>27282.116999999998</v>
      </c>
      <c r="F65" s="17">
        <f>E65/C65*100</f>
        <v>39.720214640235859</v>
      </c>
      <c r="G65" s="27">
        <f>E65/D65*100</f>
        <v>124.57324872872545</v>
      </c>
      <c r="K65" s="3" t="s">
        <v>10</v>
      </c>
    </row>
    <row r="66" spans="1:11" ht="56.25">
      <c r="A66" s="18">
        <v>21110000</v>
      </c>
      <c r="B66" s="19" t="s">
        <v>69</v>
      </c>
      <c r="C66" s="20">
        <v>0</v>
      </c>
      <c r="D66" s="20">
        <v>0</v>
      </c>
      <c r="E66" s="20">
        <v>2.331</v>
      </c>
      <c r="F66" s="20" t="s">
        <v>54</v>
      </c>
      <c r="G66" s="20" t="s">
        <v>54</v>
      </c>
    </row>
    <row r="67" spans="1:11" ht="75">
      <c r="A67" s="18">
        <v>24062100</v>
      </c>
      <c r="B67" s="19" t="s">
        <v>70</v>
      </c>
      <c r="C67" s="20">
        <v>200</v>
      </c>
      <c r="D67" s="20">
        <v>0</v>
      </c>
      <c r="E67" s="20">
        <v>16.788</v>
      </c>
      <c r="F67" s="20">
        <f t="shared" ref="F67:F75" si="2">E67/C67*100</f>
        <v>8.3940000000000001</v>
      </c>
      <c r="G67" s="20" t="s">
        <v>54</v>
      </c>
    </row>
    <row r="68" spans="1:11" ht="18.75">
      <c r="A68" s="18">
        <v>24110700</v>
      </c>
      <c r="B68" s="19" t="s">
        <v>71</v>
      </c>
      <c r="C68" s="20">
        <v>0.124</v>
      </c>
      <c r="D68" s="20">
        <v>0</v>
      </c>
      <c r="E68" s="20">
        <v>0</v>
      </c>
      <c r="F68" s="20" t="s">
        <v>54</v>
      </c>
      <c r="G68" s="20" t="s">
        <v>54</v>
      </c>
    </row>
    <row r="69" spans="1:11" ht="37.5">
      <c r="A69" s="18">
        <v>24170000</v>
      </c>
      <c r="B69" s="19" t="s">
        <v>72</v>
      </c>
      <c r="C69" s="20">
        <v>12749</v>
      </c>
      <c r="D69" s="20">
        <v>3150</v>
      </c>
      <c r="E69" s="20">
        <v>12344.125</v>
      </c>
      <c r="F69" s="20">
        <f t="shared" si="2"/>
        <v>96.824260726331474</v>
      </c>
      <c r="G69" s="20">
        <f t="shared" ref="G69:G78" si="3">E69/D69*100</f>
        <v>391.8769841269841</v>
      </c>
    </row>
    <row r="70" spans="1:11" ht="18.75">
      <c r="A70" s="18">
        <v>25000000</v>
      </c>
      <c r="B70" s="19" t="s">
        <v>73</v>
      </c>
      <c r="C70" s="20">
        <v>55736.6</v>
      </c>
      <c r="D70" s="20">
        <v>18750.462</v>
      </c>
      <c r="E70" s="20">
        <v>14918.873</v>
      </c>
      <c r="F70" s="20">
        <f t="shared" si="2"/>
        <v>26.766743934865062</v>
      </c>
      <c r="G70" s="30">
        <f t="shared" si="3"/>
        <v>79.565362176142656</v>
      </c>
    </row>
    <row r="71" spans="1:11" ht="20.25">
      <c r="A71" s="14">
        <v>30000000</v>
      </c>
      <c r="B71" s="15" t="s">
        <v>74</v>
      </c>
      <c r="C71" s="17">
        <f>C72+C73</f>
        <v>11800</v>
      </c>
      <c r="D71" s="17">
        <f>D72+D73</f>
        <v>400</v>
      </c>
      <c r="E71" s="17">
        <f>E72+E73</f>
        <v>504.67700000000002</v>
      </c>
      <c r="F71" s="17">
        <f>E71/C71*100</f>
        <v>4.2769237288135598</v>
      </c>
      <c r="G71" s="27">
        <f t="shared" si="3"/>
        <v>126.16925000000001</v>
      </c>
    </row>
    <row r="72" spans="1:11" ht="37.5">
      <c r="A72" s="18">
        <v>31030000</v>
      </c>
      <c r="B72" s="19" t="s">
        <v>75</v>
      </c>
      <c r="C72" s="20">
        <v>3300</v>
      </c>
      <c r="D72" s="20">
        <v>400</v>
      </c>
      <c r="E72" s="20">
        <v>431.94400000000002</v>
      </c>
      <c r="F72" s="20">
        <f t="shared" si="2"/>
        <v>13.089212121212121</v>
      </c>
      <c r="G72" s="20">
        <f t="shared" si="3"/>
        <v>107.986</v>
      </c>
    </row>
    <row r="73" spans="1:11" ht="18.75">
      <c r="A73" s="18">
        <v>33010000</v>
      </c>
      <c r="B73" s="19" t="s">
        <v>76</v>
      </c>
      <c r="C73" s="20">
        <v>8500</v>
      </c>
      <c r="D73" s="20">
        <v>0</v>
      </c>
      <c r="E73" s="20">
        <v>72.733000000000004</v>
      </c>
      <c r="F73" s="20">
        <f t="shared" si="2"/>
        <v>0.85568235294117656</v>
      </c>
      <c r="G73" s="30" t="s">
        <v>54</v>
      </c>
    </row>
    <row r="74" spans="1:11" ht="20.25">
      <c r="A74" s="14">
        <v>50000000</v>
      </c>
      <c r="B74" s="15" t="s">
        <v>77</v>
      </c>
      <c r="C74" s="17">
        <f>C75</f>
        <v>7535</v>
      </c>
      <c r="D74" s="17">
        <f>SUM(D75)</f>
        <v>1411</v>
      </c>
      <c r="E74" s="17">
        <f>SUM(E75)</f>
        <v>1963.5940000000001</v>
      </c>
      <c r="F74" s="17">
        <f>E74/C74*100</f>
        <v>26.059641672196417</v>
      </c>
      <c r="G74" s="27">
        <f t="shared" si="3"/>
        <v>139.16328844790928</v>
      </c>
    </row>
    <row r="75" spans="1:11" ht="56.25">
      <c r="A75" s="18">
        <v>50110000</v>
      </c>
      <c r="B75" s="19" t="s">
        <v>78</v>
      </c>
      <c r="C75" s="20">
        <v>7535</v>
      </c>
      <c r="D75" s="20">
        <v>1411</v>
      </c>
      <c r="E75" s="20">
        <v>1963.5940000000001</v>
      </c>
      <c r="F75" s="20">
        <f t="shared" si="2"/>
        <v>26.059641672196417</v>
      </c>
      <c r="G75" s="20">
        <f t="shared" si="3"/>
        <v>139.16328844790928</v>
      </c>
    </row>
    <row r="76" spans="1:11" ht="40.5">
      <c r="A76" s="41"/>
      <c r="B76" s="39" t="s">
        <v>79</v>
      </c>
      <c r="C76" s="17">
        <f>C62+C65+C71+C74</f>
        <v>88509.224000000002</v>
      </c>
      <c r="D76" s="17">
        <f>D62+D65+D71+D74</f>
        <v>23792.462</v>
      </c>
      <c r="E76" s="17">
        <f>E62+E65+E71+E74</f>
        <v>29829.310999999998</v>
      </c>
      <c r="F76" s="17">
        <f>E76/C76*100</f>
        <v>33.701923541889819</v>
      </c>
      <c r="G76" s="17">
        <f t="shared" si="3"/>
        <v>125.37294795301133</v>
      </c>
    </row>
    <row r="77" spans="1:11" ht="19.5">
      <c r="A77" s="42"/>
      <c r="B77" s="43" t="s">
        <v>80</v>
      </c>
      <c r="C77" s="31">
        <f>C71+C69+C68</f>
        <v>24549.124</v>
      </c>
      <c r="D77" s="31">
        <f>D71+D69+D68</f>
        <v>3550</v>
      </c>
      <c r="E77" s="31">
        <f>E71+E69+E68</f>
        <v>12848.802</v>
      </c>
      <c r="F77" s="31">
        <f>E77/C77*100</f>
        <v>52.339146602542719</v>
      </c>
      <c r="G77" s="44">
        <f t="shared" si="3"/>
        <v>361.93808450704228</v>
      </c>
    </row>
    <row r="78" spans="1:11" ht="20.25">
      <c r="A78" s="50" t="s">
        <v>81</v>
      </c>
      <c r="B78" s="50"/>
      <c r="C78" s="17">
        <f>C60+C76</f>
        <v>2551429.6940000001</v>
      </c>
      <c r="D78" s="17">
        <f>D60+D76</f>
        <v>557171.16999999993</v>
      </c>
      <c r="E78" s="17">
        <f>E60+E76</f>
        <v>577386.29099999997</v>
      </c>
      <c r="F78" s="17">
        <f>E78/C78*100</f>
        <v>22.629911863054453</v>
      </c>
      <c r="G78" s="27">
        <f t="shared" si="3"/>
        <v>103.62817067509076</v>
      </c>
    </row>
    <row r="79" spans="1:11" ht="18.75">
      <c r="A79" s="45"/>
      <c r="B79" s="46"/>
      <c r="C79" s="47"/>
      <c r="D79" s="47"/>
      <c r="E79" s="47"/>
      <c r="F79" s="47"/>
      <c r="G79" s="48"/>
    </row>
    <row r="80" spans="1:11" ht="18.75">
      <c r="A80" s="45"/>
      <c r="B80" s="46" t="s">
        <v>82</v>
      </c>
      <c r="C80" s="47"/>
      <c r="D80" s="47"/>
      <c r="E80" s="47"/>
      <c r="F80" s="47" t="s">
        <v>83</v>
      </c>
      <c r="G80" s="48"/>
    </row>
    <row r="81" spans="1:7" ht="33" customHeight="1">
      <c r="A81" s="49"/>
      <c r="B81" s="49"/>
      <c r="C81" s="49"/>
      <c r="D81" s="49"/>
      <c r="E81" s="49"/>
      <c r="F81" s="49"/>
      <c r="G81" s="49"/>
    </row>
    <row r="82" spans="1:7" ht="18.75">
      <c r="A82" s="52"/>
      <c r="B82" s="52"/>
      <c r="C82" s="52"/>
      <c r="D82" s="52"/>
      <c r="E82" s="52"/>
      <c r="F82" s="52"/>
      <c r="G82" s="52"/>
    </row>
    <row r="83" spans="1:7" ht="15.75">
      <c r="A83" s="5"/>
      <c r="B83" s="5"/>
      <c r="C83" s="5"/>
      <c r="D83" s="5"/>
      <c r="E83" s="5"/>
      <c r="F83" s="5"/>
      <c r="G83" s="5"/>
    </row>
  </sheetData>
  <mergeCells count="12">
    <mergeCell ref="A9:G9"/>
    <mergeCell ref="A61:G61"/>
    <mergeCell ref="A78:B78"/>
    <mergeCell ref="A82:G82"/>
    <mergeCell ref="A5:G5"/>
    <mergeCell ref="A7:A8"/>
    <mergeCell ref="B7:B8"/>
    <mergeCell ref="C7:C8"/>
    <mergeCell ref="D7:D8"/>
    <mergeCell ref="E7:E8"/>
    <mergeCell ref="F7:F8"/>
    <mergeCell ref="G7:G8"/>
  </mergeCells>
  <pageMargins left="0.74803149606299213" right="0.74803149606299213" top="0.78740157480314965" bottom="1.7716535433070868" header="0.51181102362204722" footer="0.51181102362204722"/>
  <pageSetup paperSize="9" scale="57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Дод-1</vt:lpstr>
      <vt:lpstr>'Дод-1'!Область_печати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vipuser</dc:creator>
  <cp:lastModifiedBy>vipuser</cp:lastModifiedBy>
  <cp:lastPrinted>2021-04-27T13:05:00Z</cp:lastPrinted>
  <dcterms:created xsi:type="dcterms:W3CDTF">2021-04-27T13:02:35Z</dcterms:created>
  <dcterms:modified xsi:type="dcterms:W3CDTF">2021-04-27T13:05:12Z</dcterms:modified>
</cp:coreProperties>
</file>