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0640" windowHeight="11760"/>
  </bookViews>
  <sheets>
    <sheet name="Лист2" sheetId="2" r:id="rId1"/>
  </sheets>
  <definedNames>
    <definedName name="_xlnm.Print_Area" localSheetId="0">Лист2!$A$1:$D$52</definedName>
  </definedNames>
  <calcPr calcId="125725" refMode="R1C1"/>
</workbook>
</file>

<file path=xl/calcChain.xml><?xml version="1.0" encoding="utf-8"?>
<calcChain xmlns="http://schemas.openxmlformats.org/spreadsheetml/2006/main">
  <c r="D47" i="2"/>
  <c r="D45"/>
  <c r="D42"/>
  <c r="D40" l="1"/>
  <c r="D39" l="1"/>
  <c r="D38"/>
  <c r="D41" l="1"/>
  <c r="D43"/>
  <c r="D44" s="1"/>
  <c r="D49" l="1"/>
  <c r="D50" s="1"/>
  <c r="D51" s="1"/>
</calcChain>
</file>

<file path=xl/sharedStrings.xml><?xml version="1.0" encoding="utf-8"?>
<sst xmlns="http://schemas.openxmlformats.org/spreadsheetml/2006/main" count="56" uniqueCount="54">
  <si>
    <t xml:space="preserve">                                         S ' + П ' </t>
  </si>
  <si>
    <t xml:space="preserve">  Формула                        п     п </t>
  </si>
  <si>
    <t xml:space="preserve">                                 Т ' = ----------, грн/пас.,</t>
  </si>
  <si>
    <t xml:space="preserve">                                  м       Q ' </t>
  </si>
  <si>
    <t xml:space="preserve">                                         </t>
  </si>
  <si>
    <t xml:space="preserve">  м                      </t>
  </si>
  <si>
    <t xml:space="preserve">          </t>
  </si>
  <si>
    <t xml:space="preserve">   п </t>
  </si>
  <si>
    <t xml:space="preserve">  п</t>
  </si>
  <si>
    <t>ВИХІДНІ ДАНІ :</t>
  </si>
  <si>
    <t>затрати палива на 100,0км- 21літр</t>
  </si>
  <si>
    <t>відрахування на з/п – 22%</t>
  </si>
  <si>
    <t>Кількість автобусів</t>
  </si>
  <si>
    <t>Паливо</t>
  </si>
  <si>
    <t>В       = В ' х Ц  = 0,01 Н  х (1 + 0,01К ) х Ц , грн/км, 
       п 1 км    п     п         п             s     п 
витрати на паливо = пробіг за рік *0,21л*вартість палива,грн</t>
  </si>
  <si>
    <t>Шини (заміна після 65000км) 6+1=7шт</t>
  </si>
  <si>
    <t xml:space="preserve">         Ц   х К 
        аб    аб 
 В  =  --------------, грн/км,
 аб 1 км  Н   х К  х І 
          аб    к 
витрати на акумулятори = 2шт.(норма на 24міс) *к-ть автобусів *ціна акуулятора, грн</t>
  </si>
  <si>
    <t>Мастила</t>
  </si>
  <si>
    <t xml:space="preserve">З/п водіїв
</t>
  </si>
  <si>
    <t>22% єдиний соціальний внесок</t>
  </si>
  <si>
    <t>З/П – ВСЬОГО :</t>
  </si>
  <si>
    <t xml:space="preserve">     </t>
  </si>
  <si>
    <t xml:space="preserve">                                                                 </t>
  </si>
  <si>
    <t>В       = 0,01 х В ' х (N  х Ц  + N   х Ц   + 
 м 1 км           п      м    м    тр    тр 
                      + N   х Ц   + N  х Ц ), грн/км, 
                         пл    пл    с    с 
 0,01*(21,0*289,69):100=0,377
витрати на мастила = 0,377*пробіг річний</t>
  </si>
  <si>
    <t>Акумулятор (1шт в рік на 1автобус)</t>
  </si>
  <si>
    <t xml:space="preserve"> </t>
  </si>
  <si>
    <t xml:space="preserve">Вартість км </t>
  </si>
  <si>
    <t xml:space="preserve">РОЗРАХУНОК  вартості 1 км </t>
  </si>
  <si>
    <t xml:space="preserve">  Т ' -        вартість 1 км </t>
  </si>
  <si>
    <t xml:space="preserve">  S '-         планова собівартість послуг на маршруті на місяць грн;</t>
  </si>
  <si>
    <t xml:space="preserve">  П ' -       плановий прибуток (рентабельність), грн;</t>
  </si>
  <si>
    <t xml:space="preserve"> Q ' -       запланований  на місяць  обсяг  пробігу, км</t>
  </si>
  <si>
    <t>мінімальна з/п станом на 01/04/20р. -4723 грн.</t>
  </si>
  <si>
    <t>Плановий пробіг за квітень 2020</t>
  </si>
  <si>
    <t xml:space="preserve">               Ц  х К 
               ш    ш 
   В      = -----------,                            грн/км,
  ш 1 км       Н  х К 
               ш    к 
пробіг : 65000км=к-ть разів міняти
7шин (норма)*0,625=4,376 шин
2752грн*4,376=витрати на шини (грн)
</t>
  </si>
  <si>
    <t xml:space="preserve">ВСЬОГО собівартість </t>
  </si>
  <si>
    <t xml:space="preserve">вартість оператора 5% </t>
  </si>
  <si>
    <t xml:space="preserve"> Відповідно до паспортів маршрутів та розкладфів руху </t>
  </si>
  <si>
    <t>Пробіг прорахований відповідно до паспортів маршрутів, розкладів руху -  31173,15км</t>
  </si>
  <si>
    <t xml:space="preserve">Взято із розрахунків перевізників сукупно </t>
  </si>
  <si>
    <t>вартість 1 км з  рентабельністю 10%</t>
  </si>
  <si>
    <t xml:space="preserve"> вартість палива становить  24,23 грн.  </t>
  </si>
  <si>
    <t xml:space="preserve">вартість автомобільної шини - 2752грн. </t>
  </si>
  <si>
    <t xml:space="preserve">вартість акумуляторної батареї 2468,0грн.  </t>
  </si>
  <si>
    <t>Розрахунок витрат на плановий місяць :</t>
  </si>
  <si>
    <t>Ремонт транспорту</t>
  </si>
  <si>
    <t xml:space="preserve">Амортизаційні витрати </t>
  </si>
  <si>
    <t xml:space="preserve">Інші загальновиробничі витрати </t>
  </si>
  <si>
    <t>кількість водіїв на 1 автобус 1,2 чол.</t>
  </si>
  <si>
    <t xml:space="preserve">витрати на з/п = 1,2водія (норма)*9авт. *з/п*1міс.
</t>
  </si>
  <si>
    <t>Згідно даних АСООП за період з 01/04/2020 по 15/04/2020</t>
  </si>
  <si>
    <t>9 автобусів(в тому числі 2 автобуси по приміських спецрейсах)</t>
  </si>
  <si>
    <t xml:space="preserve"> під час здійснення спеціальних перевезень по автобусних маршрутах  ,на час карантину  в Тернопільській МТГ.</t>
  </si>
  <si>
    <t>Додаток 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</si>
</sst>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color theme="1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5" fillId="0" borderId="1" xfId="0" applyFont="1" applyBorder="1" applyAlignment="1">
      <alignment wrapText="1"/>
    </xf>
    <xf numFmtId="0" fontId="0" fillId="0" borderId="0" xfId="0" applyBorder="1"/>
    <xf numFmtId="4" fontId="0" fillId="0" borderId="1" xfId="0" applyNumberFormat="1" applyBorder="1"/>
    <xf numFmtId="0" fontId="5" fillId="0" borderId="1" xfId="0" applyFont="1" applyBorder="1"/>
    <xf numFmtId="0" fontId="5" fillId="0" borderId="1" xfId="0" applyFont="1" applyFill="1" applyBorder="1" applyAlignment="1">
      <alignment wrapText="1"/>
    </xf>
    <xf numFmtId="4" fontId="0" fillId="0" borderId="0" xfId="0" applyNumberFormat="1"/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wrapText="1"/>
    </xf>
    <xf numFmtId="0" fontId="10" fillId="0" borderId="0" xfId="0" applyFont="1" applyAlignment="1">
      <alignment horizontal="justify"/>
    </xf>
    <xf numFmtId="0" fontId="5" fillId="2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0" xfId="0" applyFont="1" applyBorder="1"/>
    <xf numFmtId="0" fontId="7" fillId="0" borderId="0" xfId="0" applyFont="1" applyBorder="1"/>
    <xf numFmtId="3" fontId="2" fillId="0" borderId="0" xfId="0" applyNumberFormat="1" applyFont="1" applyBorder="1" applyAlignment="1">
      <alignment vertical="top"/>
    </xf>
    <xf numFmtId="0" fontId="0" fillId="2" borderId="0" xfId="0" applyFill="1" applyBorder="1"/>
    <xf numFmtId="4" fontId="0" fillId="2" borderId="0" xfId="0" applyNumberFormat="1" applyFont="1" applyFill="1" applyBorder="1" applyAlignment="1">
      <alignment horizontal="right" vertical="top"/>
    </xf>
    <xf numFmtId="2" fontId="0" fillId="2" borderId="0" xfId="0" applyNumberFormat="1" applyFont="1" applyFill="1" applyBorder="1" applyAlignment="1">
      <alignment horizontal="right" vertical="top"/>
    </xf>
    <xf numFmtId="3" fontId="11" fillId="3" borderId="0" xfId="0" applyNumberFormat="1" applyFont="1" applyFill="1" applyBorder="1" applyAlignment="1">
      <alignment horizontal="right" vertical="top"/>
    </xf>
    <xf numFmtId="0" fontId="0" fillId="2" borderId="0" xfId="0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justify" wrapText="1"/>
    </xf>
    <xf numFmtId="0" fontId="5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J19" sqref="J19"/>
    </sheetView>
  </sheetViews>
  <sheetFormatPr defaultRowHeight="15"/>
  <cols>
    <col min="1" max="1" width="24.140625" customWidth="1"/>
    <col min="2" max="2" width="22.85546875" customWidth="1"/>
    <col min="3" max="3" width="52.42578125" customWidth="1"/>
    <col min="4" max="4" width="25.85546875" customWidth="1"/>
    <col min="6" max="6" width="16.5703125" customWidth="1"/>
    <col min="8" max="8" width="13.5703125" bestFit="1" customWidth="1"/>
    <col min="257" max="257" width="24.140625" customWidth="1"/>
    <col min="258" max="258" width="22.85546875" customWidth="1"/>
    <col min="259" max="259" width="52.42578125" customWidth="1"/>
    <col min="260" max="260" width="25.85546875" customWidth="1"/>
    <col min="513" max="513" width="24.140625" customWidth="1"/>
    <col min="514" max="514" width="22.85546875" customWidth="1"/>
    <col min="515" max="515" width="52.42578125" customWidth="1"/>
    <col min="516" max="516" width="25.85546875" customWidth="1"/>
    <col min="769" max="769" width="24.140625" customWidth="1"/>
    <col min="770" max="770" width="22.85546875" customWidth="1"/>
    <col min="771" max="771" width="52.42578125" customWidth="1"/>
    <col min="772" max="772" width="25.85546875" customWidth="1"/>
    <col min="1025" max="1025" width="24.140625" customWidth="1"/>
    <col min="1026" max="1026" width="22.85546875" customWidth="1"/>
    <col min="1027" max="1027" width="52.42578125" customWidth="1"/>
    <col min="1028" max="1028" width="25.85546875" customWidth="1"/>
    <col min="1281" max="1281" width="24.140625" customWidth="1"/>
    <col min="1282" max="1282" width="22.85546875" customWidth="1"/>
    <col min="1283" max="1283" width="52.42578125" customWidth="1"/>
    <col min="1284" max="1284" width="25.85546875" customWidth="1"/>
    <col min="1537" max="1537" width="24.140625" customWidth="1"/>
    <col min="1538" max="1538" width="22.85546875" customWidth="1"/>
    <col min="1539" max="1539" width="52.42578125" customWidth="1"/>
    <col min="1540" max="1540" width="25.85546875" customWidth="1"/>
    <col min="1793" max="1793" width="24.140625" customWidth="1"/>
    <col min="1794" max="1794" width="22.85546875" customWidth="1"/>
    <col min="1795" max="1795" width="52.42578125" customWidth="1"/>
    <col min="1796" max="1796" width="25.85546875" customWidth="1"/>
    <col min="2049" max="2049" width="24.140625" customWidth="1"/>
    <col min="2050" max="2050" width="22.85546875" customWidth="1"/>
    <col min="2051" max="2051" width="52.42578125" customWidth="1"/>
    <col min="2052" max="2052" width="25.85546875" customWidth="1"/>
    <col min="2305" max="2305" width="24.140625" customWidth="1"/>
    <col min="2306" max="2306" width="22.85546875" customWidth="1"/>
    <col min="2307" max="2307" width="52.42578125" customWidth="1"/>
    <col min="2308" max="2308" width="25.85546875" customWidth="1"/>
    <col min="2561" max="2561" width="24.140625" customWidth="1"/>
    <col min="2562" max="2562" width="22.85546875" customWidth="1"/>
    <col min="2563" max="2563" width="52.42578125" customWidth="1"/>
    <col min="2564" max="2564" width="25.85546875" customWidth="1"/>
    <col min="2817" max="2817" width="24.140625" customWidth="1"/>
    <col min="2818" max="2818" width="22.85546875" customWidth="1"/>
    <col min="2819" max="2819" width="52.42578125" customWidth="1"/>
    <col min="2820" max="2820" width="25.85546875" customWidth="1"/>
    <col min="3073" max="3073" width="24.140625" customWidth="1"/>
    <col min="3074" max="3074" width="22.85546875" customWidth="1"/>
    <col min="3075" max="3075" width="52.42578125" customWidth="1"/>
    <col min="3076" max="3076" width="25.85546875" customWidth="1"/>
    <col min="3329" max="3329" width="24.140625" customWidth="1"/>
    <col min="3330" max="3330" width="22.85546875" customWidth="1"/>
    <col min="3331" max="3331" width="52.42578125" customWidth="1"/>
    <col min="3332" max="3332" width="25.85546875" customWidth="1"/>
    <col min="3585" max="3585" width="24.140625" customWidth="1"/>
    <col min="3586" max="3586" width="22.85546875" customWidth="1"/>
    <col min="3587" max="3587" width="52.42578125" customWidth="1"/>
    <col min="3588" max="3588" width="25.85546875" customWidth="1"/>
    <col min="3841" max="3841" width="24.140625" customWidth="1"/>
    <col min="3842" max="3842" width="22.85546875" customWidth="1"/>
    <col min="3843" max="3843" width="52.42578125" customWidth="1"/>
    <col min="3844" max="3844" width="25.85546875" customWidth="1"/>
    <col min="4097" max="4097" width="24.140625" customWidth="1"/>
    <col min="4098" max="4098" width="22.85546875" customWidth="1"/>
    <col min="4099" max="4099" width="52.42578125" customWidth="1"/>
    <col min="4100" max="4100" width="25.85546875" customWidth="1"/>
    <col min="4353" max="4353" width="24.140625" customWidth="1"/>
    <col min="4354" max="4354" width="22.85546875" customWidth="1"/>
    <col min="4355" max="4355" width="52.42578125" customWidth="1"/>
    <col min="4356" max="4356" width="25.85546875" customWidth="1"/>
    <col min="4609" max="4609" width="24.140625" customWidth="1"/>
    <col min="4610" max="4610" width="22.85546875" customWidth="1"/>
    <col min="4611" max="4611" width="52.42578125" customWidth="1"/>
    <col min="4612" max="4612" width="25.85546875" customWidth="1"/>
    <col min="4865" max="4865" width="24.140625" customWidth="1"/>
    <col min="4866" max="4866" width="22.85546875" customWidth="1"/>
    <col min="4867" max="4867" width="52.42578125" customWidth="1"/>
    <col min="4868" max="4868" width="25.85546875" customWidth="1"/>
    <col min="5121" max="5121" width="24.140625" customWidth="1"/>
    <col min="5122" max="5122" width="22.85546875" customWidth="1"/>
    <col min="5123" max="5123" width="52.42578125" customWidth="1"/>
    <col min="5124" max="5124" width="25.85546875" customWidth="1"/>
    <col min="5377" max="5377" width="24.140625" customWidth="1"/>
    <col min="5378" max="5378" width="22.85546875" customWidth="1"/>
    <col min="5379" max="5379" width="52.42578125" customWidth="1"/>
    <col min="5380" max="5380" width="25.85546875" customWidth="1"/>
    <col min="5633" max="5633" width="24.140625" customWidth="1"/>
    <col min="5634" max="5634" width="22.85546875" customWidth="1"/>
    <col min="5635" max="5635" width="52.42578125" customWidth="1"/>
    <col min="5636" max="5636" width="25.85546875" customWidth="1"/>
    <col min="5889" max="5889" width="24.140625" customWidth="1"/>
    <col min="5890" max="5890" width="22.85546875" customWidth="1"/>
    <col min="5891" max="5891" width="52.42578125" customWidth="1"/>
    <col min="5892" max="5892" width="25.85546875" customWidth="1"/>
    <col min="6145" max="6145" width="24.140625" customWidth="1"/>
    <col min="6146" max="6146" width="22.85546875" customWidth="1"/>
    <col min="6147" max="6147" width="52.42578125" customWidth="1"/>
    <col min="6148" max="6148" width="25.85546875" customWidth="1"/>
    <col min="6401" max="6401" width="24.140625" customWidth="1"/>
    <col min="6402" max="6402" width="22.85546875" customWidth="1"/>
    <col min="6403" max="6403" width="52.42578125" customWidth="1"/>
    <col min="6404" max="6404" width="25.85546875" customWidth="1"/>
    <col min="6657" max="6657" width="24.140625" customWidth="1"/>
    <col min="6658" max="6658" width="22.85546875" customWidth="1"/>
    <col min="6659" max="6659" width="52.42578125" customWidth="1"/>
    <col min="6660" max="6660" width="25.85546875" customWidth="1"/>
    <col min="6913" max="6913" width="24.140625" customWidth="1"/>
    <col min="6914" max="6914" width="22.85546875" customWidth="1"/>
    <col min="6915" max="6915" width="52.42578125" customWidth="1"/>
    <col min="6916" max="6916" width="25.85546875" customWidth="1"/>
    <col min="7169" max="7169" width="24.140625" customWidth="1"/>
    <col min="7170" max="7170" width="22.85546875" customWidth="1"/>
    <col min="7171" max="7171" width="52.42578125" customWidth="1"/>
    <col min="7172" max="7172" width="25.85546875" customWidth="1"/>
    <col min="7425" max="7425" width="24.140625" customWidth="1"/>
    <col min="7426" max="7426" width="22.85546875" customWidth="1"/>
    <col min="7427" max="7427" width="52.42578125" customWidth="1"/>
    <col min="7428" max="7428" width="25.85546875" customWidth="1"/>
    <col min="7681" max="7681" width="24.140625" customWidth="1"/>
    <col min="7682" max="7682" width="22.85546875" customWidth="1"/>
    <col min="7683" max="7683" width="52.42578125" customWidth="1"/>
    <col min="7684" max="7684" width="25.85546875" customWidth="1"/>
    <col min="7937" max="7937" width="24.140625" customWidth="1"/>
    <col min="7938" max="7938" width="22.85546875" customWidth="1"/>
    <col min="7939" max="7939" width="52.42578125" customWidth="1"/>
    <col min="7940" max="7940" width="25.85546875" customWidth="1"/>
    <col min="8193" max="8193" width="24.140625" customWidth="1"/>
    <col min="8194" max="8194" width="22.85546875" customWidth="1"/>
    <col min="8195" max="8195" width="52.42578125" customWidth="1"/>
    <col min="8196" max="8196" width="25.85546875" customWidth="1"/>
    <col min="8449" max="8449" width="24.140625" customWidth="1"/>
    <col min="8450" max="8450" width="22.85546875" customWidth="1"/>
    <col min="8451" max="8451" width="52.42578125" customWidth="1"/>
    <col min="8452" max="8452" width="25.85546875" customWidth="1"/>
    <col min="8705" max="8705" width="24.140625" customWidth="1"/>
    <col min="8706" max="8706" width="22.85546875" customWidth="1"/>
    <col min="8707" max="8707" width="52.42578125" customWidth="1"/>
    <col min="8708" max="8708" width="25.85546875" customWidth="1"/>
    <col min="8961" max="8961" width="24.140625" customWidth="1"/>
    <col min="8962" max="8962" width="22.85546875" customWidth="1"/>
    <col min="8963" max="8963" width="52.42578125" customWidth="1"/>
    <col min="8964" max="8964" width="25.85546875" customWidth="1"/>
    <col min="9217" max="9217" width="24.140625" customWidth="1"/>
    <col min="9218" max="9218" width="22.85546875" customWidth="1"/>
    <col min="9219" max="9219" width="52.42578125" customWidth="1"/>
    <col min="9220" max="9220" width="25.85546875" customWidth="1"/>
    <col min="9473" max="9473" width="24.140625" customWidth="1"/>
    <col min="9474" max="9474" width="22.85546875" customWidth="1"/>
    <col min="9475" max="9475" width="52.42578125" customWidth="1"/>
    <col min="9476" max="9476" width="25.85546875" customWidth="1"/>
    <col min="9729" max="9729" width="24.140625" customWidth="1"/>
    <col min="9730" max="9730" width="22.85546875" customWidth="1"/>
    <col min="9731" max="9731" width="52.42578125" customWidth="1"/>
    <col min="9732" max="9732" width="25.85546875" customWidth="1"/>
    <col min="9985" max="9985" width="24.140625" customWidth="1"/>
    <col min="9986" max="9986" width="22.85546875" customWidth="1"/>
    <col min="9987" max="9987" width="52.42578125" customWidth="1"/>
    <col min="9988" max="9988" width="25.85546875" customWidth="1"/>
    <col min="10241" max="10241" width="24.140625" customWidth="1"/>
    <col min="10242" max="10242" width="22.85546875" customWidth="1"/>
    <col min="10243" max="10243" width="52.42578125" customWidth="1"/>
    <col min="10244" max="10244" width="25.85546875" customWidth="1"/>
    <col min="10497" max="10497" width="24.140625" customWidth="1"/>
    <col min="10498" max="10498" width="22.85546875" customWidth="1"/>
    <col min="10499" max="10499" width="52.42578125" customWidth="1"/>
    <col min="10500" max="10500" width="25.85546875" customWidth="1"/>
    <col min="10753" max="10753" width="24.140625" customWidth="1"/>
    <col min="10754" max="10754" width="22.85546875" customWidth="1"/>
    <col min="10755" max="10755" width="52.42578125" customWidth="1"/>
    <col min="10756" max="10756" width="25.85546875" customWidth="1"/>
    <col min="11009" max="11009" width="24.140625" customWidth="1"/>
    <col min="11010" max="11010" width="22.85546875" customWidth="1"/>
    <col min="11011" max="11011" width="52.42578125" customWidth="1"/>
    <col min="11012" max="11012" width="25.85546875" customWidth="1"/>
    <col min="11265" max="11265" width="24.140625" customWidth="1"/>
    <col min="11266" max="11266" width="22.85546875" customWidth="1"/>
    <col min="11267" max="11267" width="52.42578125" customWidth="1"/>
    <col min="11268" max="11268" width="25.85546875" customWidth="1"/>
    <col min="11521" max="11521" width="24.140625" customWidth="1"/>
    <col min="11522" max="11522" width="22.85546875" customWidth="1"/>
    <col min="11523" max="11523" width="52.42578125" customWidth="1"/>
    <col min="11524" max="11524" width="25.85546875" customWidth="1"/>
    <col min="11777" max="11777" width="24.140625" customWidth="1"/>
    <col min="11778" max="11778" width="22.85546875" customWidth="1"/>
    <col min="11779" max="11779" width="52.42578125" customWidth="1"/>
    <col min="11780" max="11780" width="25.85546875" customWidth="1"/>
    <col min="12033" max="12033" width="24.140625" customWidth="1"/>
    <col min="12034" max="12034" width="22.85546875" customWidth="1"/>
    <col min="12035" max="12035" width="52.42578125" customWidth="1"/>
    <col min="12036" max="12036" width="25.85546875" customWidth="1"/>
    <col min="12289" max="12289" width="24.140625" customWidth="1"/>
    <col min="12290" max="12290" width="22.85546875" customWidth="1"/>
    <col min="12291" max="12291" width="52.42578125" customWidth="1"/>
    <col min="12292" max="12292" width="25.85546875" customWidth="1"/>
    <col min="12545" max="12545" width="24.140625" customWidth="1"/>
    <col min="12546" max="12546" width="22.85546875" customWidth="1"/>
    <col min="12547" max="12547" width="52.42578125" customWidth="1"/>
    <col min="12548" max="12548" width="25.85546875" customWidth="1"/>
    <col min="12801" max="12801" width="24.140625" customWidth="1"/>
    <col min="12802" max="12802" width="22.85546875" customWidth="1"/>
    <col min="12803" max="12803" width="52.42578125" customWidth="1"/>
    <col min="12804" max="12804" width="25.85546875" customWidth="1"/>
    <col min="13057" max="13057" width="24.140625" customWidth="1"/>
    <col min="13058" max="13058" width="22.85546875" customWidth="1"/>
    <col min="13059" max="13059" width="52.42578125" customWidth="1"/>
    <col min="13060" max="13060" width="25.85546875" customWidth="1"/>
    <col min="13313" max="13313" width="24.140625" customWidth="1"/>
    <col min="13314" max="13314" width="22.85546875" customWidth="1"/>
    <col min="13315" max="13315" width="52.42578125" customWidth="1"/>
    <col min="13316" max="13316" width="25.85546875" customWidth="1"/>
    <col min="13569" max="13569" width="24.140625" customWidth="1"/>
    <col min="13570" max="13570" width="22.85546875" customWidth="1"/>
    <col min="13571" max="13571" width="52.42578125" customWidth="1"/>
    <col min="13572" max="13572" width="25.85546875" customWidth="1"/>
    <col min="13825" max="13825" width="24.140625" customWidth="1"/>
    <col min="13826" max="13826" width="22.85546875" customWidth="1"/>
    <col min="13827" max="13827" width="52.42578125" customWidth="1"/>
    <col min="13828" max="13828" width="25.85546875" customWidth="1"/>
    <col min="14081" max="14081" width="24.140625" customWidth="1"/>
    <col min="14082" max="14082" width="22.85546875" customWidth="1"/>
    <col min="14083" max="14083" width="52.42578125" customWidth="1"/>
    <col min="14084" max="14084" width="25.85546875" customWidth="1"/>
    <col min="14337" max="14337" width="24.140625" customWidth="1"/>
    <col min="14338" max="14338" width="22.85546875" customWidth="1"/>
    <col min="14339" max="14339" width="52.42578125" customWidth="1"/>
    <col min="14340" max="14340" width="25.85546875" customWidth="1"/>
    <col min="14593" max="14593" width="24.140625" customWidth="1"/>
    <col min="14594" max="14594" width="22.85546875" customWidth="1"/>
    <col min="14595" max="14595" width="52.42578125" customWidth="1"/>
    <col min="14596" max="14596" width="25.85546875" customWidth="1"/>
    <col min="14849" max="14849" width="24.140625" customWidth="1"/>
    <col min="14850" max="14850" width="22.85546875" customWidth="1"/>
    <col min="14851" max="14851" width="52.42578125" customWidth="1"/>
    <col min="14852" max="14852" width="25.85546875" customWidth="1"/>
    <col min="15105" max="15105" width="24.140625" customWidth="1"/>
    <col min="15106" max="15106" width="22.85546875" customWidth="1"/>
    <col min="15107" max="15107" width="52.42578125" customWidth="1"/>
    <col min="15108" max="15108" width="25.85546875" customWidth="1"/>
    <col min="15361" max="15361" width="24.140625" customWidth="1"/>
    <col min="15362" max="15362" width="22.85546875" customWidth="1"/>
    <col min="15363" max="15363" width="52.42578125" customWidth="1"/>
    <col min="15364" max="15364" width="25.85546875" customWidth="1"/>
    <col min="15617" max="15617" width="24.140625" customWidth="1"/>
    <col min="15618" max="15618" width="22.85546875" customWidth="1"/>
    <col min="15619" max="15619" width="52.42578125" customWidth="1"/>
    <col min="15620" max="15620" width="25.85546875" customWidth="1"/>
    <col min="15873" max="15873" width="24.140625" customWidth="1"/>
    <col min="15874" max="15874" width="22.85546875" customWidth="1"/>
    <col min="15875" max="15875" width="52.42578125" customWidth="1"/>
    <col min="15876" max="15876" width="25.85546875" customWidth="1"/>
    <col min="16129" max="16129" width="24.140625" customWidth="1"/>
    <col min="16130" max="16130" width="22.85546875" customWidth="1"/>
    <col min="16131" max="16131" width="52.42578125" customWidth="1"/>
    <col min="16132" max="16132" width="25.85546875" customWidth="1"/>
  </cols>
  <sheetData>
    <row r="1" spans="1:2" ht="18.75">
      <c r="B1" s="28" t="s">
        <v>53</v>
      </c>
    </row>
    <row r="2" spans="1:2" ht="15.75">
      <c r="A2" s="1" t="s">
        <v>27</v>
      </c>
    </row>
    <row r="3" spans="1:2" ht="15.75">
      <c r="A3" s="1" t="s">
        <v>52</v>
      </c>
    </row>
    <row r="5" spans="1:2" ht="15.75">
      <c r="A5" s="2" t="s">
        <v>0</v>
      </c>
    </row>
    <row r="6" spans="1:2" ht="15.75">
      <c r="A6" s="2" t="s">
        <v>1</v>
      </c>
    </row>
    <row r="7" spans="1:2" ht="15.75">
      <c r="A7" s="2" t="s">
        <v>2</v>
      </c>
    </row>
    <row r="8" spans="1:2" ht="15.75">
      <c r="A8" s="2" t="s">
        <v>3</v>
      </c>
    </row>
    <row r="9" spans="1:2" ht="15.75">
      <c r="A9" s="2" t="s">
        <v>4</v>
      </c>
    </row>
    <row r="10" spans="1:2">
      <c r="A10" s="3" t="s">
        <v>28</v>
      </c>
    </row>
    <row r="11" spans="1:2">
      <c r="A11" s="3" t="s">
        <v>5</v>
      </c>
    </row>
    <row r="12" spans="1:2">
      <c r="A12" s="3" t="s">
        <v>6</v>
      </c>
    </row>
    <row r="13" spans="1:2">
      <c r="A13" s="3" t="s">
        <v>29</v>
      </c>
    </row>
    <row r="14" spans="1:2">
      <c r="A14" s="3" t="s">
        <v>7</v>
      </c>
    </row>
    <row r="16" spans="1:2">
      <c r="A16" s="3" t="s">
        <v>30</v>
      </c>
    </row>
    <row r="17" spans="1:4">
      <c r="A17" s="3" t="s">
        <v>7</v>
      </c>
    </row>
    <row r="19" spans="1:4">
      <c r="A19" s="3" t="s">
        <v>31</v>
      </c>
    </row>
    <row r="20" spans="1:4">
      <c r="A20" s="3" t="s">
        <v>8</v>
      </c>
    </row>
    <row r="23" spans="1:4" ht="15.75">
      <c r="A23" s="4" t="s">
        <v>9</v>
      </c>
    </row>
    <row r="24" spans="1:4" ht="71.25" customHeight="1">
      <c r="A24" s="34" t="s">
        <v>51</v>
      </c>
      <c r="B24" s="35"/>
      <c r="C24" s="35"/>
      <c r="D24" s="35"/>
    </row>
    <row r="25" spans="1:4" ht="15.75">
      <c r="A25" s="5" t="s">
        <v>38</v>
      </c>
    </row>
    <row r="26" spans="1:4" ht="24" customHeight="1">
      <c r="A26" s="5" t="s">
        <v>41</v>
      </c>
    </row>
    <row r="27" spans="1:4" ht="26.25" customHeight="1">
      <c r="A27" s="6" t="s">
        <v>10</v>
      </c>
    </row>
    <row r="28" spans="1:4" ht="18.75" customHeight="1">
      <c r="A28" s="5" t="s">
        <v>42</v>
      </c>
    </row>
    <row r="29" spans="1:4" ht="15.75">
      <c r="A29" s="5" t="s">
        <v>32</v>
      </c>
    </row>
    <row r="30" spans="1:4" ht="15.75">
      <c r="A30" s="5" t="s">
        <v>11</v>
      </c>
    </row>
    <row r="31" spans="1:4" ht="15.75">
      <c r="A31" s="5" t="s">
        <v>43</v>
      </c>
    </row>
    <row r="32" spans="1:4" ht="15.75">
      <c r="A32" s="5" t="s">
        <v>48</v>
      </c>
    </row>
    <row r="34" spans="1:9" ht="15.75">
      <c r="A34" s="27" t="s">
        <v>44</v>
      </c>
    </row>
    <row r="36" spans="1:9" ht="15.75">
      <c r="A36" s="7">
        <v>1</v>
      </c>
      <c r="B36" s="8" t="s">
        <v>12</v>
      </c>
      <c r="C36" s="7"/>
      <c r="D36" s="7">
        <v>9</v>
      </c>
      <c r="E36" s="9"/>
      <c r="F36" s="9"/>
    </row>
    <row r="37" spans="1:9" ht="31.5">
      <c r="A37" s="7">
        <v>2</v>
      </c>
      <c r="B37" s="8" t="s">
        <v>33</v>
      </c>
      <c r="C37" s="8" t="s">
        <v>37</v>
      </c>
      <c r="D37" s="10">
        <v>31173.15</v>
      </c>
      <c r="E37" s="9"/>
      <c r="F37" s="9"/>
    </row>
    <row r="38" spans="1:9" ht="78.75">
      <c r="A38" s="7">
        <v>3</v>
      </c>
      <c r="B38" s="11" t="s">
        <v>13</v>
      </c>
      <c r="C38" s="8" t="s">
        <v>14</v>
      </c>
      <c r="D38" s="10">
        <f>D37*0.21*24.23</f>
        <v>158618.33914500001</v>
      </c>
      <c r="E38" s="9"/>
      <c r="F38" s="9"/>
    </row>
    <row r="39" spans="1:9" ht="141.75">
      <c r="A39" s="7">
        <v>4</v>
      </c>
      <c r="B39" s="8" t="s">
        <v>15</v>
      </c>
      <c r="C39" s="8" t="s">
        <v>34</v>
      </c>
      <c r="D39" s="10">
        <f>(D37/65000)*7*2752</f>
        <v>9238.7624861538461</v>
      </c>
      <c r="E39" s="9"/>
      <c r="F39" s="9"/>
      <c r="H39" s="13"/>
    </row>
    <row r="40" spans="1:9" ht="110.25">
      <c r="A40" s="7">
        <v>5</v>
      </c>
      <c r="B40" s="8" t="s">
        <v>24</v>
      </c>
      <c r="C40" s="17" t="s">
        <v>16</v>
      </c>
      <c r="D40" s="10">
        <f>9*2468/12</f>
        <v>1851</v>
      </c>
      <c r="E40" s="9"/>
      <c r="F40" s="9"/>
      <c r="H40" t="s">
        <v>25</v>
      </c>
    </row>
    <row r="41" spans="1:9" ht="110.25">
      <c r="A41" s="7">
        <v>6</v>
      </c>
      <c r="B41" s="11" t="s">
        <v>17</v>
      </c>
      <c r="C41" s="17" t="s">
        <v>23</v>
      </c>
      <c r="D41" s="10">
        <f>D37*0.377</f>
        <v>11752.277550000001</v>
      </c>
      <c r="E41" s="9"/>
      <c r="F41" s="9"/>
    </row>
    <row r="42" spans="1:9" ht="31.5">
      <c r="A42" s="7">
        <v>7</v>
      </c>
      <c r="B42" s="8" t="s">
        <v>18</v>
      </c>
      <c r="C42" s="29" t="s">
        <v>49</v>
      </c>
      <c r="D42" s="10">
        <f>1.2*9*4723</f>
        <v>51008.399999999994</v>
      </c>
      <c r="E42" s="9"/>
      <c r="F42" s="9"/>
    </row>
    <row r="43" spans="1:9" ht="31.5">
      <c r="A43" s="7">
        <v>8</v>
      </c>
      <c r="B43" s="8" t="s">
        <v>19</v>
      </c>
      <c r="C43" s="8"/>
      <c r="D43" s="10">
        <f>(D42*22%)</f>
        <v>11221.847999999998</v>
      </c>
      <c r="E43" s="9"/>
      <c r="F43" s="9"/>
    </row>
    <row r="44" spans="1:9" ht="15.75">
      <c r="A44" s="7">
        <v>9</v>
      </c>
      <c r="B44" s="8" t="s">
        <v>20</v>
      </c>
      <c r="C44" s="8"/>
      <c r="D44" s="10">
        <f>(D42+D43)</f>
        <v>62230.247999999992</v>
      </c>
      <c r="E44" s="9"/>
      <c r="F44" s="9"/>
    </row>
    <row r="45" spans="1:9" ht="15.75">
      <c r="A45" s="7">
        <v>10</v>
      </c>
      <c r="B45" s="17" t="s">
        <v>45</v>
      </c>
      <c r="C45" s="8" t="s">
        <v>39</v>
      </c>
      <c r="D45" s="10">
        <f>(7610+6900+9586.46+420+1394+1000+400+625+357.14+3780+2100+4200+1680)/9*30</f>
        <v>133508.66666666666</v>
      </c>
      <c r="E45" s="9"/>
      <c r="F45" s="9"/>
    </row>
    <row r="46" spans="1:9" ht="31.5">
      <c r="A46" s="7">
        <v>11</v>
      </c>
      <c r="B46" s="8" t="s">
        <v>46</v>
      </c>
      <c r="C46" s="8"/>
      <c r="D46" s="10">
        <v>0</v>
      </c>
      <c r="E46" s="9"/>
      <c r="F46" s="9"/>
      <c r="G46" s="22"/>
      <c r="H46" s="22"/>
      <c r="I46" s="22"/>
    </row>
    <row r="47" spans="1:9" ht="47.25">
      <c r="A47" s="7">
        <v>12</v>
      </c>
      <c r="B47" s="8" t="s">
        <v>47</v>
      </c>
      <c r="C47" s="8" t="s">
        <v>39</v>
      </c>
      <c r="D47" s="10">
        <f>(580+8130+580+5200+580+8970+2652+9266+845+5000+220+375.69+2000+62.85+31546.8+17903.9+22055.1+9043.2)/9*30</f>
        <v>416701.8</v>
      </c>
      <c r="E47" s="9"/>
      <c r="F47" s="9"/>
      <c r="G47" s="22"/>
      <c r="H47" s="23"/>
      <c r="I47" s="22"/>
    </row>
    <row r="48" spans="1:9" ht="31.5">
      <c r="A48" s="7">
        <v>13</v>
      </c>
      <c r="B48" s="8" t="s">
        <v>36</v>
      </c>
      <c r="C48" s="8" t="s">
        <v>50</v>
      </c>
      <c r="D48" s="7">
        <v>1969.9</v>
      </c>
      <c r="E48" s="9"/>
      <c r="F48" s="9"/>
      <c r="G48" s="22"/>
      <c r="H48" s="23"/>
      <c r="I48" s="22"/>
    </row>
    <row r="49" spans="1:9" ht="15.75">
      <c r="A49" s="7">
        <v>14</v>
      </c>
      <c r="B49" s="8" t="s">
        <v>35</v>
      </c>
      <c r="C49" s="8"/>
      <c r="D49" s="10">
        <f>(D38+D39+D40+D41+D44+D45+D47+47)</f>
        <v>793948.09384782054</v>
      </c>
      <c r="E49" s="9"/>
      <c r="F49" s="9"/>
      <c r="G49" s="22"/>
      <c r="H49" s="23"/>
      <c r="I49" s="22"/>
    </row>
    <row r="50" spans="1:9" ht="15" customHeight="1">
      <c r="A50" s="7">
        <v>15</v>
      </c>
      <c r="B50" s="8" t="s">
        <v>26</v>
      </c>
      <c r="C50" s="8"/>
      <c r="D50" s="7">
        <f>(D49/D37)</f>
        <v>25.468972299809948</v>
      </c>
      <c r="E50" s="9"/>
      <c r="F50" s="9"/>
      <c r="G50" s="22"/>
      <c r="H50" s="23"/>
      <c r="I50" s="22"/>
    </row>
    <row r="51" spans="1:9" ht="31.5">
      <c r="A51" s="7">
        <v>16</v>
      </c>
      <c r="B51" s="12" t="s">
        <v>40</v>
      </c>
      <c r="C51" s="7"/>
      <c r="D51" s="7">
        <f>(D50*10%)+D50</f>
        <v>28.015869529790944</v>
      </c>
      <c r="E51" s="9"/>
      <c r="F51" s="9"/>
      <c r="G51" s="22"/>
      <c r="H51" s="24"/>
      <c r="I51" s="22"/>
    </row>
    <row r="52" spans="1:9" ht="15.75">
      <c r="A52" s="7"/>
      <c r="B52" s="12"/>
      <c r="C52" s="7"/>
      <c r="D52" s="7"/>
      <c r="E52" s="9"/>
      <c r="F52" s="9"/>
      <c r="G52" s="22"/>
      <c r="H52" s="25"/>
      <c r="I52" s="22"/>
    </row>
    <row r="53" spans="1:9" ht="15.75">
      <c r="A53" s="2"/>
      <c r="E53" s="9"/>
      <c r="F53" s="9"/>
      <c r="G53" s="22"/>
      <c r="H53" s="26"/>
      <c r="I53" s="22"/>
    </row>
    <row r="54" spans="1:9" ht="15.75">
      <c r="A54" s="19"/>
      <c r="B54" s="18"/>
      <c r="E54" s="9"/>
      <c r="F54" s="9"/>
      <c r="G54" s="22"/>
      <c r="H54" s="22"/>
      <c r="I54" s="22"/>
    </row>
    <row r="55" spans="1:9" ht="15.75">
      <c r="A55" s="20"/>
      <c r="E55" s="9"/>
      <c r="F55" s="9"/>
      <c r="G55" s="22"/>
      <c r="H55" s="22"/>
      <c r="I55" s="22"/>
    </row>
    <row r="56" spans="1:9" ht="15.75">
      <c r="A56" s="21"/>
      <c r="B56" s="30"/>
      <c r="C56" s="30"/>
      <c r="E56" s="9"/>
      <c r="F56" s="9"/>
    </row>
    <row r="57" spans="1:9" ht="15.75">
      <c r="A57" s="19"/>
      <c r="E57" s="9"/>
      <c r="F57" s="9"/>
    </row>
    <row r="58" spans="1:9" ht="15.75">
      <c r="A58" s="19"/>
    </row>
    <row r="59" spans="1:9" ht="15.75">
      <c r="A59" s="19"/>
    </row>
    <row r="60" spans="1:9" ht="15.75">
      <c r="A60" s="2"/>
    </row>
    <row r="61" spans="1:9" ht="15.75">
      <c r="A61" s="2"/>
    </row>
    <row r="62" spans="1:9" ht="16.5">
      <c r="A62" s="31"/>
      <c r="B62" s="32"/>
      <c r="C62" s="32"/>
    </row>
    <row r="63" spans="1:9" ht="18.75">
      <c r="A63" s="14"/>
    </row>
    <row r="64" spans="1:9" ht="18.75">
      <c r="A64" s="33"/>
      <c r="B64" s="32"/>
      <c r="C64" s="32"/>
    </row>
    <row r="65" spans="1:4" ht="18.75">
      <c r="A65" s="15"/>
      <c r="B65" s="14"/>
      <c r="D65" s="14" t="s">
        <v>21</v>
      </c>
    </row>
    <row r="66" spans="1:4">
      <c r="A66" s="16"/>
    </row>
    <row r="67" spans="1:4">
      <c r="A67" s="16"/>
    </row>
    <row r="68" spans="1:4" ht="15.75">
      <c r="A68" s="2" t="s">
        <v>22</v>
      </c>
    </row>
  </sheetData>
  <mergeCells count="4">
    <mergeCell ref="B56:C56"/>
    <mergeCell ref="A62:C62"/>
    <mergeCell ref="A64:C64"/>
    <mergeCell ref="A24:D24"/>
  </mergeCells>
  <pageMargins left="0.7" right="0.7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d12-Salyk</dc:creator>
  <cp:lastModifiedBy>d03-shulga</cp:lastModifiedBy>
  <cp:lastPrinted>2020-04-24T06:03:49Z</cp:lastPrinted>
  <dcterms:created xsi:type="dcterms:W3CDTF">2019-07-26T11:37:31Z</dcterms:created>
  <dcterms:modified xsi:type="dcterms:W3CDTF">2020-06-03T07:37:56Z</dcterms:modified>
</cp:coreProperties>
</file>