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9440" windowHeight="9300" tabRatio="601" activeTab="2"/>
  </bookViews>
  <sheets>
    <sheet name="d-1" sheetId="14" r:id="rId1"/>
    <sheet name="d-2" sheetId="2" r:id="rId2"/>
    <sheet name="d-3" sheetId="13" r:id="rId3"/>
  </sheets>
  <definedNames>
    <definedName name="Z_2287DE87_B40D_442E_8EBC_32759AA4C827_.wvu.PrintArea" localSheetId="2" hidden="1">'d-3'!$A$1:$C$40</definedName>
    <definedName name="Z_2287DE87_B40D_442E_8EBC_32759AA4C827_.wvu.Rows" localSheetId="1" hidden="1">'d-2'!$21:$24</definedName>
    <definedName name="Z_2D51538E_3B7A_4604_BEAF_8334E6CBF056_.wvu.Rows" localSheetId="1" hidden="1">'d-2'!$20:$20</definedName>
    <definedName name="Z_93D57D99_1E74_45C6_8969_0BFB4C0352CC_.wvu.Rows" localSheetId="1" hidden="1">'d-2'!$22:$24</definedName>
    <definedName name="Z_A40B1B0D_E6BF_4DEB_9E12_0B4228F21BD9_.wvu.PrintArea" localSheetId="2" hidden="1">'d-3'!$A$1:$C$40</definedName>
    <definedName name="Z_A40B1B0D_E6BF_4DEB_9E12_0B4228F21BD9_.wvu.Rows" localSheetId="1" hidden="1">'d-2'!$21:$24</definedName>
    <definedName name="Z_E105436A_D79A_4295_995A_E824F477340A_.wvu.Rows" localSheetId="1" hidden="1">'d-2'!#REF!,'d-2'!$21:$21</definedName>
    <definedName name="_xlnm.Print_Area" localSheetId="0">'d-1'!$A$1:$G$86</definedName>
    <definedName name="_xlnm.Print_Area" localSheetId="2">'d-3'!$A$1:$C$38</definedName>
  </definedNames>
  <calcPr calcId="124519"/>
  <customWorkbookViews>
    <customWorkbookView name="Пользователь Windows - Личное представление" guid="{A40B1B0D-E6BF-4DEB-9E12-0B4228F21BD9}" mergeInterval="0" personalView="1" maximized="1" windowWidth="1916" windowHeight="814" tabRatio="601" activeSheetId="5"/>
    <customWorkbookView name="RePack by Diakov - Личное представление" guid="{B9AF5CEA-D77F-489B-99D9-DFFBCE4F2E1D}" mergeInterval="0" personalView="1" maximized="1" windowWidth="1436" windowHeight="632" tabRatio="601" activeSheetId="13"/>
    <customWorkbookView name="Inna - Личное представление" guid="{29F2A9C4-5EFD-4FDF-A773-138077B9B77A}" mergeInterval="0" personalView="1" maximized="1" xWindow="1" yWindow="1" windowWidth="1920" windowHeight="849" tabRatio="601" activeSheetId="5"/>
    <customWorkbookView name="Admin - Личное представление" guid="{2D51538E-3B7A-4604-BEAF-8334E6CBF056}" mergeInterval="0" personalView="1" maximized="1" xWindow="1" yWindow="1" windowWidth="1366" windowHeight="546" tabRatio="601" activeSheetId="8"/>
    <customWorkbookView name="04_bud1 - Личное представление" guid="{93D57D99-1E74-45C6-8969-0BFB4C0352CC}" mergeInterval="0" personalView="1" maximized="1" xWindow="1" yWindow="1" windowWidth="1343" windowHeight="578" tabRatio="601" activeSheetId="5"/>
    <customWorkbookView name="08_doh4 - Личное представление" guid="{BB5A27D2-B8A1-4FDD-92AD-F8CB0762B5A8}" mergeInterval="0" personalView="1" maximized="1" xWindow="1" yWindow="1" windowWidth="1440" windowHeight="669" tabRatio="601" activeSheetId="6"/>
    <customWorkbookView name="Кавчак - Личное представление" guid="{37D70FB8-08D4-4540-89DB-80FD0F4090DD}" mergeInterval="0" personalView="1" maximized="1" xWindow="-8" yWindow="-8" windowWidth="1456" windowHeight="876" tabRatio="601" activeSheetId="3"/>
    <customWorkbookView name="vip - Личное представление" guid="{4BCAC7A5-12B3-4457-A6DF-9EAE77DC23A9}" mergeInterval="0" personalView="1" maximized="1" xWindow="1" yWindow="1" windowWidth="1920" windowHeight="860" tabRatio="601" activeSheetId="7"/>
    <customWorkbookView name="08_doh1 - Личное представление" guid="{376512F8-4373-456F-82EE-31BB3E72C89A}" mergeInterval="0" personalView="1" maximized="1" windowWidth="1916" windowHeight="908" tabRatio="601" activeSheetId="11"/>
    <customWorkbookView name="bud_1 - Личное представление" guid="{92751198-729C-47E3-ABCB-2B6AC9092516}" mergeInterval="0" personalView="1" maximized="1" xWindow="1" yWindow="1" windowWidth="1920" windowHeight="850" tabRatio="601" activeSheetId="12"/>
    <customWorkbookView name="Sasha - Личное представление" guid="{233E06DE-0152-4C96-9987-D9CAE617922E}" mergeInterval="0" personalView="1" maximized="1" xWindow="1" yWindow="1" windowWidth="1280" windowHeight="781" tabRatio="601" activeSheetId="3"/>
    <customWorkbookView name="08_nach - Личное представление" guid="{2AC2ED5D-D1BF-42B4-AE5F-07BFBB19373E}" mergeInterval="0" personalView="1" maximized="1" windowWidth="1276" windowHeight="862" tabRatio="601" activeSheetId="13"/>
    <customWorkbookView name="XTreme - Личное представление" guid="{DE535954-92C0-462E-B59C-081DC1F2F52B}" mergeInterval="0" personalView="1" maximized="1" windowWidth="1362" windowHeight="596" tabRatio="601" activeSheetId="10"/>
    <customWorkbookView name="bud2 - Личное представление" guid="{94D00287-56CA-46B8-BCBC-C3DB8B5F6806}" mergeInterval="0" personalView="1" maximized="1" windowWidth="1436" windowHeight="750" tabRatio="601" activeSheetId="2"/>
    <customWorkbookView name="User - Личное представление" guid="{BB42551D-C54B-47FC-AD34-28CD2FA061FA}" mergeInterval="0" personalView="1" maximized="1" windowWidth="816" windowHeight="596" tabRatio="601" activeSheetId="12"/>
    <customWorkbookView name="03_bud1 - Личное представление" guid="{617C84E9-8156-426F-8386-0027CB5989C4}" mergeInterval="0" personalView="1" maximized="1" windowWidth="1276" windowHeight="862" tabRatio="601" activeSheetId="3"/>
    <customWorkbookView name="Customer - Личное представление" guid="{94E0399A-57A2-4724-8A81-D319C5DCEA7A}" mergeInterval="0" personalView="1" maximized="1" windowWidth="1276" windowHeight="878" tabRatio="601" activeSheetId="13"/>
    <customWorkbookView name="Loner-XP - Личное представление" guid="{961A9C9C-0F1D-4BD2-8BA3-9B5E9B43C24F}" mergeInterval="0" personalView="1" maximized="1" windowWidth="1436" windowHeight="728" tabRatio="601" activeSheetId="5"/>
    <customWorkbookView name="Fingal - Личное представление" guid="{D07E500A-C64B-43E0-95B4-3E5C3B157620}" mergeInterval="0" personalView="1" maximized="1" windowWidth="1020" windowHeight="622" tabRatio="601" activeSheetId="13"/>
    <customWorkbookView name="Olga - Личное представление" guid="{8D009444-944E-4AE6-B124-72B770E7B72F}" mergeInterval="0" personalView="1" maximized="1" windowWidth="1020" windowHeight="622" tabRatio="601" activeSheetId="3"/>
    <customWorkbookView name="Comp - Личное представление" guid="{23B8D3D8-A6F2-49DD-B9D4-FA7ED6824C11}" mergeInterval="0" personalView="1" maximized="1" windowWidth="1276" windowHeight="848" tabRatio="601" activeSheetId="3"/>
    <customWorkbookView name="03_bud3 - Личное представление" guid="{E105436A-D79A-4295-995A-E824F477340A}" mergeInterval="0" personalView="1" maximized="1" windowWidth="1020" windowHeight="606" tabRatio="601" activeSheetId="3"/>
    <customWorkbookView name="05_mg1 - Личное представление" guid="{F51D9E72-D5AA-4387-8B3E-080024437537}" mergeInterval="0" personalView="1" maximized="1" windowWidth="1020" windowHeight="606" tabRatio="601" activeSheetId="10"/>
    <customWorkbookView name="04_bud3 - Личное представление" guid="{AB71922F-A442-49DB-97EB-8A99B3AFCBD7}" mergeInterval="0" personalView="1" maximized="1" windowWidth="1020" windowHeight="622" tabRatio="601" activeSheetId="13"/>
    <customWorkbookView name="LAN_OS - Личное представление" guid="{3140F069-FE35-4C3B-8F51-988EF34CDB02}" mergeInterval="0" personalView="1" maximized="1" windowWidth="1436" windowHeight="750" tabRatio="601" activeSheetId="3"/>
    <customWorkbookView name="Инна - Личное представление" guid="{2247399C-88EE-4E6B-ACAD-924BC81A752D}" mergeInterval="0" personalView="1" maximized="1" windowWidth="1436" windowHeight="698" tabRatio="601" activeSheetId="7"/>
    <customWorkbookView name="Галя - Личное представление" guid="{4362D1E7-BBA4-4589-8239-8655220A1904}" mergeInterval="0" personalView="1" maximized="1" xWindow="1" yWindow="1" windowWidth="1280" windowHeight="729" tabRatio="601" activeSheetId="9"/>
    <customWorkbookView name="Дана - Личное представление" guid="{79F9E120-3198-4E50-8785-F15CDBE6BA09}" mergeInterval="0" personalView="1" maximized="1" xWindow="1" yWindow="1" windowWidth="1920" windowHeight="849" tabRatio="601" activeSheetId="3"/>
    <customWorkbookView name="vipuser - Личное представление" guid="{578E53CF-8538-4FC0-AF0D-A71E8546423D}" mergeInterval="0" personalView="1" maximized="1" xWindow="1" yWindow="1" windowWidth="1920" windowHeight="850" tabRatio="601" activeSheetId="5"/>
    <customWorkbookView name="04_bud - Личное представление" guid="{2287DE87-B40D-442E-8EBC-32759AA4C827}" mergeInterval="0" personalView="1" maximized="1" xWindow="1" yWindow="1" windowWidth="1362" windowHeight="538" tabRatio="601" activeSheetId="8"/>
    <customWorkbookView name="Vips - Личное представление" guid="{05547273-F21D-45AD-8326-53CA31686468}" mergeInterval="0" personalView="1" maximized="1" xWindow="-8" yWindow="-8" windowWidth="1456" windowHeight="876" tabRatio="601" activeSheetId="13"/>
  </customWorkbookViews>
</workbook>
</file>

<file path=xl/calcChain.xml><?xml version="1.0" encoding="utf-8"?>
<calcChain xmlns="http://schemas.openxmlformats.org/spreadsheetml/2006/main">
  <c r="C11" i="13"/>
  <c r="E81" i="14"/>
  <c r="F81" s="1"/>
  <c r="D81"/>
  <c r="C81"/>
  <c r="G79"/>
  <c r="F79"/>
  <c r="E78"/>
  <c r="D78"/>
  <c r="C78"/>
  <c r="F78" s="1"/>
  <c r="G77"/>
  <c r="F77"/>
  <c r="G76"/>
  <c r="F76"/>
  <c r="E75"/>
  <c r="G75"/>
  <c r="D75"/>
  <c r="C75"/>
  <c r="F75" s="1"/>
  <c r="G74"/>
  <c r="F74"/>
  <c r="G73"/>
  <c r="F73"/>
  <c r="F72"/>
  <c r="G71"/>
  <c r="F71"/>
  <c r="E68"/>
  <c r="G68" s="1"/>
  <c r="D68"/>
  <c r="C68"/>
  <c r="F68"/>
  <c r="G67"/>
  <c r="F67"/>
  <c r="E66"/>
  <c r="E80"/>
  <c r="D66"/>
  <c r="D80"/>
  <c r="C66"/>
  <c r="C80"/>
  <c r="G63"/>
  <c r="F63"/>
  <c r="G62"/>
  <c r="F62"/>
  <c r="G61"/>
  <c r="F61"/>
  <c r="G60"/>
  <c r="F60"/>
  <c r="E59"/>
  <c r="D59"/>
  <c r="C59"/>
  <c r="F59"/>
  <c r="G58"/>
  <c r="F58"/>
  <c r="E57"/>
  <c r="G57"/>
  <c r="C57"/>
  <c r="F57"/>
  <c r="G56"/>
  <c r="F56"/>
  <c r="G55"/>
  <c r="F55"/>
  <c r="E54"/>
  <c r="F54"/>
  <c r="D54"/>
  <c r="D53"/>
  <c r="C54"/>
  <c r="C53"/>
  <c r="E51"/>
  <c r="C51"/>
  <c r="G50"/>
  <c r="F50"/>
  <c r="E48"/>
  <c r="G48"/>
  <c r="D48"/>
  <c r="C48"/>
  <c r="F48" s="1"/>
  <c r="G47"/>
  <c r="F47"/>
  <c r="G46"/>
  <c r="F46"/>
  <c r="G45"/>
  <c r="F45"/>
  <c r="G44"/>
  <c r="F44"/>
  <c r="G43"/>
  <c r="F43"/>
  <c r="G42"/>
  <c r="F42"/>
  <c r="E41"/>
  <c r="F41" s="1"/>
  <c r="D41"/>
  <c r="C41"/>
  <c r="E40"/>
  <c r="F40" s="1"/>
  <c r="D40"/>
  <c r="C40"/>
  <c r="G39"/>
  <c r="F39"/>
  <c r="G38"/>
  <c r="F38"/>
  <c r="G37"/>
  <c r="F37"/>
  <c r="G36"/>
  <c r="F36"/>
  <c r="G35"/>
  <c r="F35"/>
  <c r="G34"/>
  <c r="F34"/>
  <c r="E33"/>
  <c r="F33" s="1"/>
  <c r="D33"/>
  <c r="D32" s="1"/>
  <c r="D64" s="1"/>
  <c r="D82" s="1"/>
  <c r="C33"/>
  <c r="C32"/>
  <c r="G30"/>
  <c r="F30"/>
  <c r="G29"/>
  <c r="F29"/>
  <c r="E28"/>
  <c r="D28"/>
  <c r="C28"/>
  <c r="F28" s="1"/>
  <c r="G27"/>
  <c r="F27"/>
  <c r="G26"/>
  <c r="F26"/>
  <c r="G25"/>
  <c r="F25"/>
  <c r="G24"/>
  <c r="F24"/>
  <c r="E23"/>
  <c r="G23"/>
  <c r="D23"/>
  <c r="C23"/>
  <c r="F23" s="1"/>
  <c r="E22"/>
  <c r="F22" s="1"/>
  <c r="D22"/>
  <c r="C22"/>
  <c r="C21" s="1"/>
  <c r="E21"/>
  <c r="G21" s="1"/>
  <c r="D21"/>
  <c r="G20"/>
  <c r="F20"/>
  <c r="F19"/>
  <c r="E18"/>
  <c r="F18" s="1"/>
  <c r="D18"/>
  <c r="C18"/>
  <c r="F17"/>
  <c r="E16"/>
  <c r="D16"/>
  <c r="C16"/>
  <c r="F16" s="1"/>
  <c r="E15"/>
  <c r="D15"/>
  <c r="C15"/>
  <c r="F15" s="1"/>
  <c r="G13"/>
  <c r="F13"/>
  <c r="G12"/>
  <c r="F12"/>
  <c r="E11"/>
  <c r="G11"/>
  <c r="D11"/>
  <c r="D10"/>
  <c r="C11"/>
  <c r="E10"/>
  <c r="C26" i="13"/>
  <c r="C28"/>
  <c r="C30"/>
  <c r="C32"/>
  <c r="C34"/>
  <c r="G11" i="2"/>
  <c r="G12"/>
  <c r="G13"/>
  <c r="G14"/>
  <c r="G15"/>
  <c r="G16"/>
  <c r="G17"/>
  <c r="G18"/>
  <c r="G19"/>
  <c r="G20"/>
  <c r="G21"/>
  <c r="C25"/>
  <c r="D12"/>
  <c r="E25"/>
  <c r="F11"/>
  <c r="G27"/>
  <c r="G28"/>
  <c r="G29"/>
  <c r="G30"/>
  <c r="G31"/>
  <c r="G32"/>
  <c r="G33"/>
  <c r="G34"/>
  <c r="G35"/>
  <c r="C36"/>
  <c r="D31" s="1"/>
  <c r="E36"/>
  <c r="F32" s="1"/>
  <c r="G36"/>
  <c r="E37"/>
  <c r="G25"/>
  <c r="D29"/>
  <c r="D27"/>
  <c r="D21"/>
  <c r="F20"/>
  <c r="D19"/>
  <c r="F18"/>
  <c r="D17"/>
  <c r="F16"/>
  <c r="D15"/>
  <c r="F14"/>
  <c r="D13"/>
  <c r="F12"/>
  <c r="D11"/>
  <c r="F35"/>
  <c r="F33"/>
  <c r="F31"/>
  <c r="F29"/>
  <c r="F21"/>
  <c r="D20"/>
  <c r="F19"/>
  <c r="D18"/>
  <c r="F17"/>
  <c r="D16"/>
  <c r="F15"/>
  <c r="D14"/>
  <c r="D25" s="1"/>
  <c r="F13"/>
  <c r="F25"/>
  <c r="G80" i="14"/>
  <c r="F80"/>
  <c r="G15"/>
  <c r="G22"/>
  <c r="G28"/>
  <c r="G33"/>
  <c r="G41"/>
  <c r="G59"/>
  <c r="G66"/>
  <c r="G78"/>
  <c r="G81"/>
  <c r="E32"/>
  <c r="G32" s="1"/>
  <c r="F32"/>
  <c r="F66"/>
  <c r="G10"/>
  <c r="F27" i="2"/>
  <c r="D28"/>
  <c r="F11" i="14"/>
  <c r="G40"/>
  <c r="E53"/>
  <c r="F53" s="1"/>
  <c r="G54"/>
  <c r="D35" i="2"/>
  <c r="F34"/>
  <c r="D33"/>
  <c r="G53" i="14"/>
  <c r="C36" i="13"/>
  <c r="F21" i="14" l="1"/>
  <c r="C10"/>
  <c r="E64"/>
  <c r="D30" i="2"/>
  <c r="D32"/>
  <c r="D34"/>
  <c r="F28"/>
  <c r="F30"/>
  <c r="C37"/>
  <c r="G37" s="1"/>
  <c r="D36" l="1"/>
  <c r="E82" i="14"/>
  <c r="G64"/>
  <c r="F64"/>
  <c r="C64"/>
  <c r="C82" s="1"/>
  <c r="F10"/>
  <c r="G82" l="1"/>
  <c r="F82"/>
</calcChain>
</file>

<file path=xl/sharedStrings.xml><?xml version="1.0" encoding="utf-8"?>
<sst xmlns="http://schemas.openxmlformats.org/spreadsheetml/2006/main" count="212" uniqueCount="160">
  <si>
    <t>Сума</t>
  </si>
  <si>
    <t>% до загальної суми</t>
  </si>
  <si>
    <t>Освіта</t>
  </si>
  <si>
    <t>Охорона здоров’я</t>
  </si>
  <si>
    <t>Культура і мистецтво</t>
  </si>
  <si>
    <t>Фізична культура і спорт</t>
  </si>
  <si>
    <t xml:space="preserve"> тис.грн.</t>
  </si>
  <si>
    <t>Виконання</t>
  </si>
  <si>
    <t>тис.грн.</t>
  </si>
  <si>
    <t>№ п/п</t>
  </si>
  <si>
    <t>Дані</t>
  </si>
  <si>
    <t>Видатки спеціального фонду</t>
  </si>
  <si>
    <t>Всього видатків загального фонду:</t>
  </si>
  <si>
    <t>% виконання  до річного плану</t>
  </si>
  <si>
    <t>Державне управління</t>
  </si>
  <si>
    <t>Соціальний захист та соціал.забезпечення населення</t>
  </si>
  <si>
    <t xml:space="preserve">Разом видатків  </t>
  </si>
  <si>
    <t>Разом видатків  спеціального фонду</t>
  </si>
  <si>
    <t>Охорона здоров"я</t>
  </si>
  <si>
    <t>Житлово-комунальне господарство</t>
  </si>
  <si>
    <t>Код функціональної класифікації</t>
  </si>
  <si>
    <t>за функціональною структурою</t>
  </si>
  <si>
    <t>Додаток №2</t>
  </si>
  <si>
    <t>Міський голова</t>
  </si>
  <si>
    <t>С.В. Надал</t>
  </si>
  <si>
    <t>Надходження коштів</t>
  </si>
  <si>
    <t xml:space="preserve">Надійшло з початку року на рахунок цільового фонду, </t>
  </si>
  <si>
    <t>в т.ч.</t>
  </si>
  <si>
    <t>Добровільні внески фізичних та юридичних осіб на соціально-економічний розвиток міста</t>
  </si>
  <si>
    <t>Плата за участь у конкурсах на перевезення пасажирів на автобусних маршрутах загального користування</t>
  </si>
  <si>
    <t>Надходження від плати за користування місцем розташування рекламних засобів, що перебуває в комунальній власності</t>
  </si>
  <si>
    <t>Кошти від суб'єктів господарювання, які надають послуги в мережі кабельного телебачення</t>
  </si>
  <si>
    <t>Плата за відновлення знесених зелених насаджень</t>
  </si>
  <si>
    <t>Кошти на фінансування робіт по благоустрою та впорядкуванню міських кладовищ та місць масових поховань</t>
  </si>
  <si>
    <t>Плата за здійснення торгівлі в інших місцях, крім ринків</t>
  </si>
  <si>
    <t>Інші надходження, визначені рішеннями міської ради, виконавчого комітету,крім податків та зборів, які передбачені Податковим кодексом України</t>
  </si>
  <si>
    <t>№ №</t>
  </si>
  <si>
    <t xml:space="preserve"> Використання коштів</t>
  </si>
  <si>
    <t>Управління освіти і науки, всього</t>
  </si>
  <si>
    <t>Управління стратегічного розвитку, всього</t>
  </si>
  <si>
    <t>оплата послуг по програмах міжнародного співробітництва</t>
  </si>
  <si>
    <t>РАЗОМ</t>
  </si>
  <si>
    <t>Міський голова                                                                     С.В. Надал</t>
  </si>
  <si>
    <t>8000</t>
  </si>
  <si>
    <t>1000</t>
  </si>
  <si>
    <t>2000</t>
  </si>
  <si>
    <t>3000</t>
  </si>
  <si>
    <t>6000</t>
  </si>
  <si>
    <t>4000</t>
  </si>
  <si>
    <t>5000</t>
  </si>
  <si>
    <t>7000</t>
  </si>
  <si>
    <t xml:space="preserve">Інша діяльність </t>
  </si>
  <si>
    <t>9000</t>
  </si>
  <si>
    <t>Міжбюджетні трансферти</t>
  </si>
  <si>
    <t>0100</t>
  </si>
  <si>
    <t>Соціальний захист та соціальне забезпечення</t>
  </si>
  <si>
    <t>Житлово - комунальне господарство</t>
  </si>
  <si>
    <t>Економічна діяльність</t>
  </si>
  <si>
    <t>оплата послуг по придбанню подарунків для нагородження</t>
  </si>
  <si>
    <t>Міська рада, всього</t>
  </si>
  <si>
    <t>Управління транспорту, комунікацій та зв"язку, всього</t>
  </si>
  <si>
    <t>від ________________2020р. №_____</t>
  </si>
  <si>
    <t xml:space="preserve">              від ______________2020р. № ____</t>
  </si>
  <si>
    <t>Уточнений план на   2020 р.</t>
  </si>
  <si>
    <t>Фактично використано  за І квартал   2020 р.</t>
  </si>
  <si>
    <t>видаткової частини бюджету Тернопільської міської територіальної громади за І квартал 2020 р.</t>
  </si>
  <si>
    <t>виконання заходів в рамках  "Програми розвитку освіти на 2020-2022" (забезпечення організації спортивних змагань)</t>
  </si>
  <si>
    <t>Відділ охорони здоров"я та медичного забезпечення, всього</t>
  </si>
  <si>
    <t>оплата послуг за проведення дезінфекції транспорту та закупівлі засобів індивідуального.захисту КП "Тернопільелектротранс"</t>
  </si>
  <si>
    <t>придбання противірусних препаратів та інш.лікарських засобів, експрес-тестів та виробів медичного призначення для медичних закладів</t>
  </si>
  <si>
    <t>до рішення  міської ради</t>
  </si>
  <si>
    <t>до рішення міської ради</t>
  </si>
  <si>
    <t>Додаток №1</t>
  </si>
  <si>
    <t xml:space="preserve"> від___________2020 р. №_____</t>
  </si>
  <si>
    <t>(тис.грн)</t>
  </si>
  <si>
    <t>Код</t>
  </si>
  <si>
    <t xml:space="preserve">План          2020р. </t>
  </si>
  <si>
    <t>План     першого кварталу  2020 р.</t>
  </si>
  <si>
    <t>Факт   першого кварталу   2020 р.</t>
  </si>
  <si>
    <t>% виконання річного плану</t>
  </si>
  <si>
    <t xml:space="preserve">% виконання  плану                першого кварталу  2020 р.                           </t>
  </si>
  <si>
    <t xml:space="preserve"> 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</si>
  <si>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</si>
  <si>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</si>
  <si>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</si>
  <si>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</si>
  <si>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</si>
  <si>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Податок на прибуток підприємств</t>
  </si>
  <si>
    <t>Рентна плата та плата за використання інших природних ресурсів</t>
  </si>
  <si>
    <t>х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</si>
  <si>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</si>
  <si>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</si>
  <si>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</si>
  <si>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товарів…</t>
  </si>
  <si>
    <t>Акцизний податок з реалізації  суб"єктами господарювання  роздрібної торгівлі підакцизних товарів</t>
  </si>
  <si>
    <t>Місцеві податки і збори</t>
  </si>
  <si>
    <t xml:space="preserve">Місцеві податки </t>
  </si>
  <si>
    <t>Податок на  майно</t>
  </si>
  <si>
    <t>180101-180104</t>
  </si>
  <si>
    <t>Податок на нерухоме майно, відмінне від зем. діл.</t>
  </si>
  <si>
    <t>180105-180109</t>
  </si>
  <si>
    <t xml:space="preserve">Плата за землю </t>
  </si>
  <si>
    <t>180110-180111</t>
  </si>
  <si>
    <t xml:space="preserve">Транспортний податок </t>
  </si>
  <si>
    <t xml:space="preserve">Єдиний податок </t>
  </si>
  <si>
    <t>Місцеві збори</t>
  </si>
  <si>
    <t>Збір за місця для паркування транспортних засобів</t>
  </si>
  <si>
    <t>Туристичний збір</t>
  </si>
  <si>
    <t>Збір за провадження деяких видів підприємницької  діяльності, що справлявся до 1 счня 2015 року</t>
  </si>
  <si>
    <t>Неподаткові надходження</t>
  </si>
  <si>
    <t>Доходи від власності та підприємницької діяльності</t>
  </si>
  <si>
    <t>Частина чистого прибутку державних або комунальних унітарних підприємств…</t>
  </si>
  <si>
    <t>Плата за розміщення тимчасово вільних коштів місцевих бюджетів</t>
  </si>
  <si>
    <t>Інші надходження</t>
  </si>
  <si>
    <t>Адміністративні штрафи та інші санкції</t>
  </si>
  <si>
    <t>Адміністративні штрафи та штрафні  санкції за порушення законод. в сфері виробництва та обігу алкогольних напоїв 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</si>
  <si>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</si>
  <si>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</si>
  <si>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 адміністративних послуг</t>
  </si>
  <si>
    <t>Адміністративний збір за проведення держ. реєстрації юридичних осіб,  фізичних осіб-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</si>
  <si>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</si>
  <si>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</si>
  <si>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держреєстрації  речових прав на нерухоме майно, відмінне від земельної ділянки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</si>
  <si>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</si>
  <si>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</si>
  <si>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</si>
  <si>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Надходж. сум кредит. та депонент. заборгованості підприємств, організацій та установ…</t>
  </si>
  <si>
    <t>Доходи від операцій з капіталом</t>
  </si>
  <si>
    <t>Кошти від реалізації безхазяйного майна …</t>
  </si>
  <si>
    <t>Субвенції з державного бюджету місцевим бюджетам</t>
  </si>
  <si>
    <t>Освітня 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</si>
  <si>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</si>
  <si>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</si>
  <si>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 на здійснення переданих з державного бюджету  видатків  на утримання закладів освіти та озхорони здоров"я…</t>
  </si>
  <si>
    <t>Субвенції з місцевих бюджетів іншим 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</si>
  <si>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</si>
  <si>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</si>
  <si>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</si>
  <si>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Інші субвенції з місцевого бюджету</t>
  </si>
  <si>
    <t>РАЗОМ ДОХОДІВ ЗАГАЛЬНОГО ФОНДУ</t>
  </si>
  <si>
    <t>СПЕЦІАЛЬНИЙ ФОНД</t>
  </si>
  <si>
    <t>Екологічний податок</t>
  </si>
  <si>
    <t>Надходження коштів від відшкодування витрат с/г виробництва</t>
  </si>
  <si>
    <t>Інші надходження до фондів охорони навколишнього природного середовища</t>
  </si>
  <si>
    <t>Грошові стягнення за шкоду, заподіяну 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</si>
  <si>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…міськими радами</t>
  </si>
  <si>
    <t>Надходження коштів  пайової участі в розвитку інфраструктури населеного пункту</t>
  </si>
  <si>
    <t>Власні надходження бюджетних установ</t>
  </si>
  <si>
    <t>Кошти від відчуження майна, що ... перебуває  в комунальній власності</t>
  </si>
  <si>
    <t>Кошти від продажу землі</t>
  </si>
  <si>
    <t>Цільові фонди</t>
  </si>
  <si>
    <t>Цільові фонди, утворені ... органами місцевого самовр.  та місцевими органами виконавчої влади</t>
  </si>
  <si>
    <t>РАЗОМ ДОХОДІВ СПЕЦІАЛЬНОГО ФОНДУ</t>
  </si>
  <si>
    <t>в тому числі бюджет розвитку</t>
  </si>
  <si>
    <t>ВСЬОГО ДОХОДІВ БЮДЖЕТУ</t>
  </si>
  <si>
    <t xml:space="preserve">Міський голова </t>
  </si>
  <si>
    <t>С.В.Надал</t>
  </si>
  <si>
    <t xml:space="preserve">Звіт про виконання доходів  бюджету Тернопільської міської територіальної громади   за  I квартал 2020 року     </t>
  </si>
  <si>
    <t xml:space="preserve">                              Додаток  № 3</t>
  </si>
  <si>
    <t xml:space="preserve"> про надходження і використання коштів фонду соціально-економічного розвитку               за  І квартал  2020р.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</si>
</sst>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33">
    <font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</font>
    <font>
      <b/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 Cyr"/>
      <charset val="204"/>
    </font>
    <font>
      <i/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27" fillId="0" borderId="0"/>
  </cellStyleXfs>
  <cellXfs count="138">
    <xf numFmtId="0" fontId="0" fillId="0" borderId="0" xfId="0"/>
    <xf numFmtId="0" fontId="0" fillId="0" borderId="0" xfId="0" applyAlignment="1">
      <alignment wrapText="1" shrinkToFit="1"/>
    </xf>
    <xf numFmtId="0" fontId="3" fillId="0" borderId="0" xfId="0" applyFont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vertical="top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 shrinkToFit="1"/>
    </xf>
    <xf numFmtId="49" fontId="0" fillId="0" borderId="2" xfId="0" applyNumberFormat="1" applyBorder="1"/>
    <xf numFmtId="0" fontId="0" fillId="0" borderId="0" xfId="0" applyAlignment="1">
      <alignment horizontal="left"/>
    </xf>
    <xf numFmtId="0" fontId="4" fillId="0" borderId="3" xfId="0" applyFont="1" applyBorder="1" applyAlignment="1">
      <alignment wrapText="1" shrinkToFit="1"/>
    </xf>
    <xf numFmtId="0" fontId="2" fillId="0" borderId="3" xfId="0" applyFont="1" applyBorder="1" applyAlignment="1">
      <alignment wrapText="1" shrinkToFit="1"/>
    </xf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0" fillId="0" borderId="4" xfId="0" applyBorder="1"/>
    <xf numFmtId="0" fontId="0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6" fillId="0" borderId="0" xfId="4"/>
    <xf numFmtId="0" fontId="8" fillId="0" borderId="0" xfId="4" applyFont="1" applyAlignment="1">
      <alignment horizontal="right"/>
    </xf>
    <xf numFmtId="0" fontId="9" fillId="0" borderId="0" xfId="4" applyFont="1" applyAlignment="1">
      <alignment horizontal="center"/>
    </xf>
    <xf numFmtId="0" fontId="8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justify" vertical="top" wrapText="1"/>
    </xf>
    <xf numFmtId="0" fontId="8" fillId="0" borderId="2" xfId="3" applyFont="1" applyBorder="1" applyAlignment="1">
      <alignment vertical="top" wrapText="1"/>
    </xf>
    <xf numFmtId="165" fontId="8" fillId="0" borderId="2" xfId="3" applyNumberFormat="1" applyFont="1" applyBorder="1" applyAlignment="1">
      <alignment horizontal="center" wrapText="1"/>
    </xf>
    <xf numFmtId="49" fontId="8" fillId="0" borderId="2" xfId="3" applyNumberFormat="1" applyFont="1" applyBorder="1" applyAlignment="1">
      <alignment vertical="top" wrapText="1"/>
    </xf>
    <xf numFmtId="0" fontId="8" fillId="0" borderId="0" xfId="3" applyFont="1" applyBorder="1" applyAlignment="1">
      <alignment horizontal="center" wrapText="1"/>
    </xf>
    <xf numFmtId="49" fontId="9" fillId="0" borderId="0" xfId="3" applyNumberFormat="1" applyFont="1" applyBorder="1" applyAlignment="1">
      <alignment vertical="top" wrapText="1"/>
    </xf>
    <xf numFmtId="0" fontId="8" fillId="0" borderId="0" xfId="4" applyFont="1" applyAlignment="1">
      <alignment horizontal="center"/>
    </xf>
    <xf numFmtId="0" fontId="14" fillId="0" borderId="0" xfId="4" applyFont="1"/>
    <xf numFmtId="0" fontId="10" fillId="0" borderId="2" xfId="3" applyFont="1" applyBorder="1" applyAlignment="1">
      <alignment horizontal="center" wrapText="1"/>
    </xf>
    <xf numFmtId="0" fontId="10" fillId="0" borderId="2" xfId="3" applyFont="1" applyBorder="1" applyAlignment="1">
      <alignment wrapText="1"/>
    </xf>
    <xf numFmtId="165" fontId="10" fillId="0" borderId="2" xfId="3" applyNumberFormat="1" applyFont="1" applyBorder="1" applyAlignment="1">
      <alignment horizontal="center" wrapText="1"/>
    </xf>
    <xf numFmtId="0" fontId="11" fillId="0" borderId="2" xfId="3" applyFont="1" applyBorder="1" applyAlignment="1">
      <alignment wrapText="1"/>
    </xf>
    <xf numFmtId="165" fontId="11" fillId="0" borderId="2" xfId="3" applyNumberFormat="1" applyFont="1" applyBorder="1" applyAlignment="1">
      <alignment horizontal="center" wrapText="1"/>
    </xf>
    <xf numFmtId="0" fontId="8" fillId="0" borderId="0" xfId="4" applyFont="1"/>
    <xf numFmtId="0" fontId="12" fillId="0" borderId="0" xfId="4" applyFont="1"/>
    <xf numFmtId="0" fontId="7" fillId="0" borderId="2" xfId="0" applyFont="1" applyBorder="1" applyAlignment="1">
      <alignment horizontal="center" vertical="top" wrapText="1" shrinkToFit="1"/>
    </xf>
    <xf numFmtId="0" fontId="7" fillId="0" borderId="5" xfId="0" applyFont="1" applyBorder="1" applyAlignment="1">
      <alignment horizontal="center" vertical="top" wrapText="1" shrinkToFit="1"/>
    </xf>
    <xf numFmtId="0" fontId="9" fillId="0" borderId="2" xfId="3" applyFont="1" applyBorder="1" applyAlignment="1">
      <alignment horizontal="center" wrapText="1"/>
    </xf>
    <xf numFmtId="165" fontId="8" fillId="0" borderId="0" xfId="3" applyNumberFormat="1" applyFont="1" applyBorder="1" applyAlignment="1">
      <alignment horizontal="center" wrapText="1"/>
    </xf>
    <xf numFmtId="165" fontId="8" fillId="0" borderId="0" xfId="4" applyNumberFormat="1" applyFont="1" applyAlignment="1">
      <alignment horizontal="center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Border="1" applyAlignment="1">
      <alignment horizontal="center" vertical="center" wrapText="1"/>
    </xf>
    <xf numFmtId="0" fontId="15" fillId="0" borderId="0" xfId="4" applyFont="1"/>
    <xf numFmtId="0" fontId="16" fillId="0" borderId="0" xfId="2" applyFont="1"/>
    <xf numFmtId="0" fontId="11" fillId="0" borderId="0" xfId="2" applyFont="1"/>
    <xf numFmtId="0" fontId="8" fillId="0" borderId="0" xfId="2" applyFont="1"/>
    <xf numFmtId="0" fontId="17" fillId="0" borderId="0" xfId="2" applyFont="1" applyAlignment="1">
      <alignment horizontal="right"/>
    </xf>
    <xf numFmtId="0" fontId="18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22" fillId="0" borderId="2" xfId="2" applyFont="1" applyBorder="1" applyAlignment="1">
      <alignment horizontal="left" vertical="center"/>
    </xf>
    <xf numFmtId="0" fontId="22" fillId="0" borderId="2" xfId="2" applyFont="1" applyBorder="1" applyAlignment="1">
      <alignment horizontal="left" vertical="center" wrapText="1" shrinkToFit="1"/>
    </xf>
    <xf numFmtId="165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/>
    </xf>
    <xf numFmtId="0" fontId="13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 wrapText="1" shrinkToFit="1"/>
    </xf>
    <xf numFmtId="165" fontId="13" fillId="0" borderId="2" xfId="2" applyNumberFormat="1" applyFont="1" applyBorder="1" applyAlignment="1">
      <alignment horizontal="center" vertical="center" wrapText="1"/>
    </xf>
    <xf numFmtId="165" fontId="13" fillId="0" borderId="2" xfId="2" applyNumberFormat="1" applyFont="1" applyBorder="1" applyAlignment="1">
      <alignment horizontal="center" vertical="center"/>
    </xf>
    <xf numFmtId="0" fontId="17" fillId="0" borderId="2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 wrapText="1" shrinkToFit="1"/>
    </xf>
    <xf numFmtId="165" fontId="17" fillId="0" borderId="2" xfId="2" applyNumberFormat="1" applyFont="1" applyBorder="1" applyAlignment="1">
      <alignment horizontal="center" vertical="center"/>
    </xf>
    <xf numFmtId="166" fontId="13" fillId="0" borderId="2" xfId="2" applyNumberFormat="1" applyFont="1" applyBorder="1" applyAlignment="1">
      <alignment horizontal="center" vertical="center"/>
    </xf>
    <xf numFmtId="0" fontId="24" fillId="0" borderId="2" xfId="1" applyFont="1" applyBorder="1"/>
    <xf numFmtId="165" fontId="13" fillId="0" borderId="2" xfId="2" applyNumberFormat="1" applyFont="1" applyBorder="1" applyAlignment="1">
      <alignment horizontal="center"/>
    </xf>
    <xf numFmtId="0" fontId="25" fillId="0" borderId="2" xfId="2" applyFont="1" applyBorder="1" applyAlignment="1">
      <alignment horizontal="left" vertical="center" wrapText="1" shrinkToFit="1"/>
    </xf>
    <xf numFmtId="0" fontId="26" fillId="0" borderId="2" xfId="2" applyFont="1" applyBorder="1" applyAlignment="1">
      <alignment horizontal="left" vertical="center"/>
    </xf>
    <xf numFmtId="0" fontId="26" fillId="0" borderId="2" xfId="2" applyFont="1" applyBorder="1" applyAlignment="1">
      <alignment horizontal="left" vertical="center" wrapText="1" shrinkToFit="1"/>
    </xf>
    <xf numFmtId="165" fontId="26" fillId="0" borderId="2" xfId="2" applyNumberFormat="1" applyFont="1" applyBorder="1" applyAlignment="1">
      <alignment horizontal="center" vertical="center"/>
    </xf>
    <xf numFmtId="165" fontId="26" fillId="0" borderId="2" xfId="2" applyNumberFormat="1" applyFont="1" applyBorder="1" applyAlignment="1">
      <alignment horizontal="center"/>
    </xf>
    <xf numFmtId="0" fontId="8" fillId="0" borderId="2" xfId="2" applyFont="1" applyBorder="1" applyAlignment="1">
      <alignment horizontal="left" vertical="center"/>
    </xf>
    <xf numFmtId="165" fontId="17" fillId="0" borderId="2" xfId="2" applyNumberFormat="1" applyFont="1" applyBorder="1" applyAlignment="1">
      <alignment horizontal="center"/>
    </xf>
    <xf numFmtId="1" fontId="17" fillId="2" borderId="2" xfId="5" applyNumberFormat="1" applyFont="1" applyFill="1" applyBorder="1" applyAlignment="1">
      <alignment horizontal="left" vertical="center"/>
    </xf>
    <xf numFmtId="1" fontId="17" fillId="2" borderId="2" xfId="5" applyNumberFormat="1" applyFont="1" applyFill="1" applyBorder="1" applyAlignment="1">
      <alignment horizontal="left" vertical="center" wrapText="1" shrinkToFit="1"/>
    </xf>
    <xf numFmtId="0" fontId="23" fillId="0" borderId="2" xfId="2" applyFont="1" applyBorder="1" applyAlignment="1">
      <alignment horizontal="left" vertical="center"/>
    </xf>
    <xf numFmtId="0" fontId="23" fillId="0" borderId="2" xfId="2" applyFont="1" applyBorder="1" applyAlignment="1">
      <alignment horizontal="left" vertical="center" wrapText="1" shrinkToFit="1"/>
    </xf>
    <xf numFmtId="1" fontId="23" fillId="0" borderId="2" xfId="5" applyNumberFormat="1" applyFont="1" applyFill="1" applyBorder="1" applyAlignment="1">
      <alignment horizontal="left" vertical="center" wrapText="1" shrinkToFit="1"/>
    </xf>
    <xf numFmtId="1" fontId="13" fillId="0" borderId="2" xfId="5" applyNumberFormat="1" applyFont="1" applyFill="1" applyBorder="1" applyAlignment="1">
      <alignment horizontal="left" vertical="center" wrapText="1" shrinkToFit="1"/>
    </xf>
    <xf numFmtId="0" fontId="17" fillId="0" borderId="2" xfId="2" applyFont="1" applyBorder="1" applyAlignment="1">
      <alignment horizontal="left" vertical="center" wrapText="1"/>
    </xf>
    <xf numFmtId="0" fontId="17" fillId="0" borderId="2" xfId="2" applyFont="1" applyBorder="1" applyAlignment="1">
      <alignment horizontal="center" vertical="center" wrapText="1"/>
    </xf>
    <xf numFmtId="165" fontId="17" fillId="0" borderId="2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3" borderId="2" xfId="2" applyFont="1" applyFill="1" applyBorder="1" applyAlignment="1">
      <alignment horizontal="left" vertical="center" wrapText="1" shrinkToFit="1"/>
    </xf>
    <xf numFmtId="0" fontId="28" fillId="0" borderId="2" xfId="2" applyFont="1" applyBorder="1" applyAlignment="1">
      <alignment horizontal="left" vertical="center"/>
    </xf>
    <xf numFmtId="0" fontId="29" fillId="0" borderId="2" xfId="2" applyFont="1" applyBorder="1" applyAlignment="1">
      <alignment horizontal="left" vertical="center" wrapText="1" shrinkToFit="1"/>
    </xf>
    <xf numFmtId="165" fontId="29" fillId="0" borderId="2" xfId="2" applyNumberFormat="1" applyFont="1" applyBorder="1" applyAlignment="1">
      <alignment horizontal="center" vertical="center"/>
    </xf>
    <xf numFmtId="0" fontId="30" fillId="0" borderId="2" xfId="2" applyFont="1" applyBorder="1" applyAlignment="1">
      <alignment horizontal="left" vertical="center"/>
    </xf>
    <xf numFmtId="0" fontId="30" fillId="0" borderId="2" xfId="2" applyFont="1" applyBorder="1" applyAlignment="1">
      <alignment horizontal="left" vertical="center" wrapText="1" shrinkToFit="1"/>
    </xf>
    <xf numFmtId="165" fontId="30" fillId="0" borderId="2" xfId="2" applyNumberFormat="1" applyFont="1" applyBorder="1" applyAlignment="1">
      <alignment horizontal="center" vertical="center"/>
    </xf>
    <xf numFmtId="165" fontId="30" fillId="0" borderId="2" xfId="2" applyNumberFormat="1" applyFont="1" applyBorder="1" applyAlignment="1">
      <alignment horizontal="center"/>
    </xf>
    <xf numFmtId="165" fontId="31" fillId="0" borderId="2" xfId="2" applyNumberFormat="1" applyFont="1" applyBorder="1" applyAlignment="1">
      <alignment horizontal="center" vertical="center"/>
    </xf>
    <xf numFmtId="166" fontId="17" fillId="0" borderId="2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/>
    </xf>
    <xf numFmtId="165" fontId="13" fillId="0" borderId="0" xfId="2" applyNumberFormat="1" applyFont="1" applyBorder="1" applyAlignment="1">
      <alignment horizontal="center"/>
    </xf>
    <xf numFmtId="0" fontId="17" fillId="0" borderId="0" xfId="2" applyFont="1"/>
    <xf numFmtId="0" fontId="21" fillId="0" borderId="2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 shrinkToFit="1"/>
    </xf>
    <xf numFmtId="0" fontId="30" fillId="0" borderId="2" xfId="2" applyFont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9" fillId="0" borderId="2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 shrinkToFit="1"/>
    </xf>
    <xf numFmtId="0" fontId="9" fillId="0" borderId="2" xfId="2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6" xfId="0" applyFont="1" applyBorder="1" applyAlignment="1">
      <alignment horizontal="center" wrapText="1" shrinkToFit="1"/>
    </xf>
    <xf numFmtId="0" fontId="7" fillId="0" borderId="7" xfId="0" applyFont="1" applyBorder="1" applyAlignment="1">
      <alignment horizont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3" xfId="0" applyBorder="1" applyAlignment="1">
      <alignment horizontal="center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13" fillId="0" borderId="0" xfId="4" applyFont="1" applyAlignment="1">
      <alignment horizontal="center"/>
    </xf>
    <xf numFmtId="0" fontId="9" fillId="0" borderId="0" xfId="4" applyFont="1" applyAlignment="1">
      <alignment horizontal="center" wrapText="1" shrinkToFit="1"/>
    </xf>
    <xf numFmtId="0" fontId="8" fillId="0" borderId="2" xfId="3" applyFont="1" applyBorder="1" applyAlignment="1">
      <alignment horizontal="center" wrapText="1"/>
    </xf>
    <xf numFmtId="165" fontId="9" fillId="0" borderId="2" xfId="3" applyNumberFormat="1" applyFont="1" applyBorder="1" applyAlignment="1">
      <alignment horizontal="center" wrapText="1"/>
    </xf>
    <xf numFmtId="0" fontId="8" fillId="0" borderId="6" xfId="3" applyFont="1" applyBorder="1" applyAlignment="1">
      <alignment vertical="top" wrapText="1"/>
    </xf>
    <xf numFmtId="0" fontId="8" fillId="0" borderId="7" xfId="3" applyFont="1" applyBorder="1" applyAlignment="1">
      <alignment vertical="top" wrapText="1"/>
    </xf>
    <xf numFmtId="165" fontId="8" fillId="0" borderId="2" xfId="3" applyNumberFormat="1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_Дод.№1 до РМР-доходи2004р." xfId="2"/>
    <cellStyle name="Обычный_дод17" xfId="3"/>
    <cellStyle name="Обычный_дод3" xfId="4"/>
    <cellStyle name="Обычный_ОБЛАСТІ 2002 РІЙОНИ 200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13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12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11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Relationship Id="rId14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workbookViewId="0">
      <selection activeCell="A6" sqref="A6"/>
    </sheetView>
  </sheetViews>
  <sheetFormatPr defaultColWidth="7.75" defaultRowHeight="15"/>
  <cols>
    <col min="1" max="1" width="13.5" style="57" customWidth="1"/>
    <col min="2" max="2" width="53.5" style="57" customWidth="1"/>
    <col min="3" max="3" width="13.875" style="57" customWidth="1"/>
    <col min="4" max="4" width="12.875" style="57" customWidth="1"/>
    <col min="5" max="5" width="13.25" style="57" customWidth="1"/>
    <col min="6" max="6" width="10.875" style="57" customWidth="1"/>
    <col min="7" max="7" width="12" style="57" customWidth="1"/>
    <col min="8" max="16384" width="7.75" style="57"/>
  </cols>
  <sheetData>
    <row r="1" spans="1:12" ht="14.25" customHeight="1">
      <c r="A1" s="56"/>
      <c r="B1" s="56"/>
      <c r="C1" s="56"/>
      <c r="D1" s="56"/>
      <c r="E1" s="56"/>
      <c r="F1" s="56"/>
      <c r="G1" s="56"/>
    </row>
    <row r="2" spans="1:12" ht="18.75">
      <c r="A2" s="56"/>
      <c r="B2" s="56"/>
      <c r="C2" s="56"/>
      <c r="D2" s="56"/>
      <c r="E2" s="56"/>
      <c r="G2" s="57" t="s">
        <v>72</v>
      </c>
      <c r="H2" s="58"/>
      <c r="I2" s="59"/>
    </row>
    <row r="3" spans="1:12" ht="18.75">
      <c r="A3" s="56"/>
      <c r="B3" s="56"/>
      <c r="C3" s="56"/>
      <c r="D3" s="56"/>
      <c r="G3" s="59" t="s">
        <v>71</v>
      </c>
    </row>
    <row r="4" spans="1:12" ht="18.75">
      <c r="A4" s="56"/>
      <c r="B4" s="60"/>
      <c r="C4" s="60"/>
      <c r="D4" s="60"/>
      <c r="G4" s="59" t="s">
        <v>73</v>
      </c>
    </row>
    <row r="5" spans="1:12" ht="18.75">
      <c r="A5" s="115" t="s">
        <v>157</v>
      </c>
      <c r="B5" s="115"/>
      <c r="C5" s="115"/>
      <c r="D5" s="115"/>
      <c r="E5" s="115"/>
      <c r="F5" s="115"/>
      <c r="G5" s="115"/>
    </row>
    <row r="6" spans="1:12">
      <c r="A6" s="56"/>
      <c r="B6" s="56"/>
      <c r="C6" s="56"/>
      <c r="D6" s="56"/>
      <c r="E6" s="56"/>
      <c r="F6" s="56"/>
      <c r="G6" s="56" t="s">
        <v>74</v>
      </c>
    </row>
    <row r="7" spans="1:12" s="61" customFormat="1" ht="15.75" customHeight="1">
      <c r="A7" s="116" t="s">
        <v>75</v>
      </c>
      <c r="B7" s="117"/>
      <c r="C7" s="118" t="s">
        <v>76</v>
      </c>
      <c r="D7" s="118" t="s">
        <v>77</v>
      </c>
      <c r="E7" s="118" t="s">
        <v>78</v>
      </c>
      <c r="F7" s="118" t="s">
        <v>79</v>
      </c>
      <c r="G7" s="118" t="s">
        <v>80</v>
      </c>
    </row>
    <row r="8" spans="1:12" s="61" customFormat="1" ht="78" customHeight="1">
      <c r="A8" s="116"/>
      <c r="B8" s="117"/>
      <c r="C8" s="118"/>
      <c r="D8" s="118"/>
      <c r="E8" s="118"/>
      <c r="F8" s="118"/>
      <c r="G8" s="118"/>
      <c r="I8" s="61" t="s">
        <v>81</v>
      </c>
      <c r="L8" s="62"/>
    </row>
    <row r="9" spans="1:12" s="61" customFormat="1" ht="28.5" customHeight="1">
      <c r="A9" s="111" t="s">
        <v>82</v>
      </c>
      <c r="B9" s="111"/>
      <c r="C9" s="111"/>
      <c r="D9" s="111"/>
      <c r="E9" s="111"/>
      <c r="F9" s="111"/>
      <c r="G9" s="111"/>
    </row>
    <row r="10" spans="1:12" ht="22.5">
      <c r="A10" s="63">
        <v>10000000</v>
      </c>
      <c r="B10" s="64" t="s">
        <v>83</v>
      </c>
      <c r="C10" s="65">
        <f>C11+C15+C21+C14</f>
        <v>1701305.4</v>
      </c>
      <c r="D10" s="65">
        <f>D11+D15+D21+D14</f>
        <v>369128.7</v>
      </c>
      <c r="E10" s="65">
        <f>E11+E15+E21+E14</f>
        <v>362373.22700000001</v>
      </c>
      <c r="F10" s="65">
        <f>E10/C10*100</f>
        <v>21.299716500047552</v>
      </c>
      <c r="G10" s="66">
        <f>E10/D10*100</f>
        <v>98.169886817253712</v>
      </c>
    </row>
    <row r="11" spans="1:12" ht="37.5">
      <c r="A11" s="67">
        <v>11000000</v>
      </c>
      <c r="B11" s="68" t="s">
        <v>84</v>
      </c>
      <c r="C11" s="69">
        <f>C12+C13</f>
        <v>1121975.2</v>
      </c>
      <c r="D11" s="69">
        <f>D12+D13</f>
        <v>247427.90000000002</v>
      </c>
      <c r="E11" s="69">
        <f>E12+E13</f>
        <v>232276.68799999999</v>
      </c>
      <c r="F11" s="70">
        <f>E11/C11*100</f>
        <v>20.702479698303492</v>
      </c>
      <c r="G11" s="70">
        <f>E11/D11*100</f>
        <v>93.876514330033103</v>
      </c>
    </row>
    <row r="12" spans="1:12" ht="18.75">
      <c r="A12" s="71">
        <v>11010000</v>
      </c>
      <c r="B12" s="72" t="s">
        <v>85</v>
      </c>
      <c r="C12" s="73">
        <v>1121594</v>
      </c>
      <c r="D12" s="69">
        <v>247046.7</v>
      </c>
      <c r="E12" s="73">
        <v>231852.598</v>
      </c>
      <c r="F12" s="73">
        <f>E12/C12*100</f>
        <v>20.671704556194133</v>
      </c>
      <c r="G12" s="73">
        <f>E12/D12*100</f>
        <v>93.849704529548461</v>
      </c>
      <c r="I12" s="57" t="s">
        <v>86</v>
      </c>
    </row>
    <row r="13" spans="1:12" ht="18.75">
      <c r="A13" s="71">
        <v>11020000</v>
      </c>
      <c r="B13" s="72" t="s">
        <v>87</v>
      </c>
      <c r="C13" s="73">
        <v>381.2</v>
      </c>
      <c r="D13" s="73">
        <v>381.2</v>
      </c>
      <c r="E13" s="73">
        <v>424.09</v>
      </c>
      <c r="F13" s="73">
        <f>E13/C13*100</f>
        <v>111.25131164742916</v>
      </c>
      <c r="G13" s="73">
        <f>E13/D13*100</f>
        <v>111.25131164742916</v>
      </c>
    </row>
    <row r="14" spans="1:12" ht="37.5">
      <c r="A14" s="67">
        <v>13000000</v>
      </c>
      <c r="B14" s="68" t="s">
        <v>88</v>
      </c>
      <c r="C14" s="70">
        <v>0</v>
      </c>
      <c r="D14" s="70">
        <v>0</v>
      </c>
      <c r="E14" s="70">
        <v>36.884</v>
      </c>
      <c r="F14" s="70" t="s">
        <v>89</v>
      </c>
      <c r="G14" s="70" t="s">
        <v>89</v>
      </c>
    </row>
    <row r="15" spans="1:12" ht="18.75">
      <c r="A15" s="67">
        <v>14000000</v>
      </c>
      <c r="B15" s="68" t="s">
        <v>90</v>
      </c>
      <c r="C15" s="70">
        <f>C20+C17+C19</f>
        <v>130200</v>
      </c>
      <c r="D15" s="70">
        <f>D20+D17+D19</f>
        <v>16500</v>
      </c>
      <c r="E15" s="74">
        <f>E20+E17+E19</f>
        <v>28746.523999999998</v>
      </c>
      <c r="F15" s="70">
        <f t="shared" ref="F15:F30" si="0">E15/C15*100</f>
        <v>22.078743471582179</v>
      </c>
      <c r="G15" s="70">
        <f t="shared" ref="G15:G63" si="1">E15/D15*100</f>
        <v>174.22135757575757</v>
      </c>
    </row>
    <row r="16" spans="1:12" ht="37.5">
      <c r="A16" s="67">
        <v>14020000</v>
      </c>
      <c r="B16" s="68" t="s">
        <v>91</v>
      </c>
      <c r="C16" s="70">
        <f>C17</f>
        <v>12000</v>
      </c>
      <c r="D16" s="70">
        <f>D17</f>
        <v>0</v>
      </c>
      <c r="E16" s="70">
        <f>E17</f>
        <v>2895.7359999999999</v>
      </c>
      <c r="F16" s="70">
        <f t="shared" si="0"/>
        <v>24.131133333333331</v>
      </c>
      <c r="G16" s="70" t="s">
        <v>89</v>
      </c>
    </row>
    <row r="17" spans="1:12" ht="18.75">
      <c r="A17" s="71">
        <v>14021900</v>
      </c>
      <c r="B17" s="75" t="s">
        <v>92</v>
      </c>
      <c r="C17" s="73">
        <v>12000</v>
      </c>
      <c r="D17" s="73">
        <v>0</v>
      </c>
      <c r="E17" s="73">
        <v>2895.7359999999999</v>
      </c>
      <c r="F17" s="73">
        <f t="shared" si="0"/>
        <v>24.131133333333331</v>
      </c>
      <c r="G17" s="73" t="s">
        <v>89</v>
      </c>
    </row>
    <row r="18" spans="1:12" ht="37.5">
      <c r="A18" s="71">
        <v>14030000</v>
      </c>
      <c r="B18" s="68" t="s">
        <v>93</v>
      </c>
      <c r="C18" s="70">
        <f>C19</f>
        <v>48300</v>
      </c>
      <c r="D18" s="70">
        <f>D19</f>
        <v>0</v>
      </c>
      <c r="E18" s="70">
        <f>E19</f>
        <v>9361.9339999999993</v>
      </c>
      <c r="F18" s="70">
        <f t="shared" si="0"/>
        <v>19.382886128364387</v>
      </c>
      <c r="G18" s="70" t="s">
        <v>89</v>
      </c>
    </row>
    <row r="19" spans="1:12" ht="18.75">
      <c r="A19" s="71">
        <v>14031900</v>
      </c>
      <c r="B19" s="75" t="s">
        <v>92</v>
      </c>
      <c r="C19" s="73">
        <v>48300</v>
      </c>
      <c r="D19" s="73">
        <v>0</v>
      </c>
      <c r="E19" s="73">
        <v>9361.9339999999993</v>
      </c>
      <c r="F19" s="73">
        <f t="shared" si="0"/>
        <v>19.382886128364387</v>
      </c>
      <c r="G19" s="73" t="s">
        <v>89</v>
      </c>
    </row>
    <row r="20" spans="1:12" ht="56.25">
      <c r="A20" s="67">
        <v>14040000</v>
      </c>
      <c r="B20" s="68" t="s">
        <v>94</v>
      </c>
      <c r="C20" s="70">
        <v>69900</v>
      </c>
      <c r="D20" s="70">
        <v>16500</v>
      </c>
      <c r="E20" s="70">
        <v>16488.853999999999</v>
      </c>
      <c r="F20" s="70">
        <f t="shared" si="0"/>
        <v>23.589204577968527</v>
      </c>
      <c r="G20" s="70">
        <f t="shared" si="1"/>
        <v>99.932448484848479</v>
      </c>
    </row>
    <row r="21" spans="1:12" ht="18.75">
      <c r="A21" s="67">
        <v>18000000</v>
      </c>
      <c r="B21" s="68" t="s">
        <v>95</v>
      </c>
      <c r="C21" s="70">
        <f>C22+C28</f>
        <v>449130.2</v>
      </c>
      <c r="D21" s="70">
        <f>D22+D28</f>
        <v>105200.8</v>
      </c>
      <c r="E21" s="70">
        <f>E22+E28</f>
        <v>101313.13100000001</v>
      </c>
      <c r="F21" s="70">
        <f t="shared" si="0"/>
        <v>22.557630504472868</v>
      </c>
      <c r="G21" s="76">
        <f t="shared" si="1"/>
        <v>96.304525250758559</v>
      </c>
      <c r="I21" s="57" t="s">
        <v>81</v>
      </c>
    </row>
    <row r="22" spans="1:12" ht="19.5">
      <c r="A22" s="71"/>
      <c r="B22" s="77" t="s">
        <v>96</v>
      </c>
      <c r="C22" s="70">
        <f>C23+C27</f>
        <v>445917</v>
      </c>
      <c r="D22" s="70">
        <f>D23+D27</f>
        <v>104418.6</v>
      </c>
      <c r="E22" s="70">
        <f>E23+E27</f>
        <v>100768.228</v>
      </c>
      <c r="F22" s="70">
        <f t="shared" si="0"/>
        <v>22.597978547577242</v>
      </c>
      <c r="G22" s="76">
        <f t="shared" si="1"/>
        <v>96.504097928913041</v>
      </c>
    </row>
    <row r="23" spans="1:12" ht="19.5">
      <c r="A23" s="78">
        <v>18010000</v>
      </c>
      <c r="B23" s="79" t="s">
        <v>97</v>
      </c>
      <c r="C23" s="80">
        <f>C24+C25+C26</f>
        <v>154699.29999999999</v>
      </c>
      <c r="D23" s="80">
        <f>D24+D25+D26</f>
        <v>32451.1</v>
      </c>
      <c r="E23" s="80">
        <f>E24+E25+E26</f>
        <v>30946.399000000005</v>
      </c>
      <c r="F23" s="80">
        <f t="shared" si="0"/>
        <v>20.004226909882597</v>
      </c>
      <c r="G23" s="81">
        <f t="shared" si="1"/>
        <v>95.363174129690549</v>
      </c>
    </row>
    <row r="24" spans="1:12" ht="18.75">
      <c r="A24" s="82" t="s">
        <v>98</v>
      </c>
      <c r="B24" s="72" t="s">
        <v>99</v>
      </c>
      <c r="C24" s="73">
        <v>59535.4</v>
      </c>
      <c r="D24" s="73">
        <v>9175.6</v>
      </c>
      <c r="E24" s="73">
        <v>9524.6720000000005</v>
      </c>
      <c r="F24" s="73">
        <f t="shared" si="0"/>
        <v>15.998333764449388</v>
      </c>
      <c r="G24" s="73">
        <f t="shared" si="1"/>
        <v>103.80435066916604</v>
      </c>
    </row>
    <row r="25" spans="1:12" ht="18.75">
      <c r="A25" s="82" t="s">
        <v>100</v>
      </c>
      <c r="B25" s="72" t="s">
        <v>101</v>
      </c>
      <c r="C25" s="73">
        <v>93268</v>
      </c>
      <c r="D25" s="73">
        <v>22777</v>
      </c>
      <c r="E25" s="73">
        <v>21078.594000000001</v>
      </c>
      <c r="F25" s="73">
        <f t="shared" si="0"/>
        <v>22.600027876656519</v>
      </c>
      <c r="G25" s="83">
        <f t="shared" si="1"/>
        <v>92.543328796593059</v>
      </c>
    </row>
    <row r="26" spans="1:12" ht="18.75">
      <c r="A26" s="82" t="s">
        <v>102</v>
      </c>
      <c r="B26" s="72" t="s">
        <v>103</v>
      </c>
      <c r="C26" s="73">
        <v>1895.9</v>
      </c>
      <c r="D26" s="73">
        <v>498.5</v>
      </c>
      <c r="E26" s="73">
        <v>343.13299999999998</v>
      </c>
      <c r="F26" s="73">
        <f t="shared" si="0"/>
        <v>18.098686639590696</v>
      </c>
      <c r="G26" s="83">
        <f t="shared" si="1"/>
        <v>68.833099297893668</v>
      </c>
      <c r="I26" s="57" t="s">
        <v>81</v>
      </c>
      <c r="L26" s="57" t="s">
        <v>81</v>
      </c>
    </row>
    <row r="27" spans="1:12" ht="19.5">
      <c r="A27" s="78">
        <v>18050000</v>
      </c>
      <c r="B27" s="79" t="s">
        <v>104</v>
      </c>
      <c r="C27" s="80">
        <v>291217.7</v>
      </c>
      <c r="D27" s="80">
        <v>71967.5</v>
      </c>
      <c r="E27" s="80">
        <v>69821.828999999998</v>
      </c>
      <c r="F27" s="70">
        <f t="shared" si="0"/>
        <v>23.975819120884477</v>
      </c>
      <c r="G27" s="76">
        <f t="shared" si="1"/>
        <v>97.018555598012995</v>
      </c>
      <c r="J27" s="57" t="s">
        <v>81</v>
      </c>
    </row>
    <row r="28" spans="1:12" ht="19.5">
      <c r="A28" s="67"/>
      <c r="B28" s="77" t="s">
        <v>105</v>
      </c>
      <c r="C28" s="70">
        <f>C29+C30+C31</f>
        <v>3213.2</v>
      </c>
      <c r="D28" s="70">
        <f>D29+D30+D31</f>
        <v>782.2</v>
      </c>
      <c r="E28" s="70">
        <f>E29+E30+E31</f>
        <v>544.90299999999991</v>
      </c>
      <c r="F28" s="70">
        <f t="shared" si="0"/>
        <v>16.958265903149506</v>
      </c>
      <c r="G28" s="76">
        <f t="shared" si="1"/>
        <v>69.662873945282527</v>
      </c>
    </row>
    <row r="29" spans="1:12" ht="29.25" customHeight="1">
      <c r="A29" s="71">
        <v>18020000</v>
      </c>
      <c r="B29" s="72" t="s">
        <v>106</v>
      </c>
      <c r="C29" s="73">
        <v>2713.2</v>
      </c>
      <c r="D29" s="73">
        <v>641.1</v>
      </c>
      <c r="E29" s="73">
        <v>420.166</v>
      </c>
      <c r="F29" s="73">
        <f t="shared" si="0"/>
        <v>15.485994397759104</v>
      </c>
      <c r="G29" s="73">
        <f t="shared" si="1"/>
        <v>65.538293557947284</v>
      </c>
    </row>
    <row r="30" spans="1:12" ht="18.75">
      <c r="A30" s="71">
        <v>18030000</v>
      </c>
      <c r="B30" s="72" t="s">
        <v>107</v>
      </c>
      <c r="C30" s="73">
        <v>500</v>
      </c>
      <c r="D30" s="73">
        <v>141.1</v>
      </c>
      <c r="E30" s="73">
        <v>119.82599999999999</v>
      </c>
      <c r="F30" s="73">
        <f t="shared" si="0"/>
        <v>23.965199999999996</v>
      </c>
      <c r="G30" s="83">
        <f t="shared" si="1"/>
        <v>84.922749822820691</v>
      </c>
    </row>
    <row r="31" spans="1:12" ht="40.5" customHeight="1">
      <c r="A31" s="84">
        <v>18040000</v>
      </c>
      <c r="B31" s="85" t="s">
        <v>108</v>
      </c>
      <c r="C31" s="73">
        <v>0</v>
      </c>
      <c r="D31" s="73">
        <v>0</v>
      </c>
      <c r="E31" s="73">
        <v>4.9109999999999996</v>
      </c>
      <c r="F31" s="73" t="s">
        <v>89</v>
      </c>
      <c r="G31" s="73" t="s">
        <v>89</v>
      </c>
    </row>
    <row r="32" spans="1:12" ht="22.5">
      <c r="A32" s="86">
        <v>20000000</v>
      </c>
      <c r="B32" s="87" t="s">
        <v>109</v>
      </c>
      <c r="C32" s="65">
        <f>C33+C40+C48</f>
        <v>46650</v>
      </c>
      <c r="D32" s="65">
        <f>D33+D40+D48</f>
        <v>7441.2</v>
      </c>
      <c r="E32" s="65">
        <f>E33+E40+E48</f>
        <v>9050.4440000000013</v>
      </c>
      <c r="F32" s="65">
        <f t="shared" ref="F32:F64" si="2">E32/C32*100</f>
        <v>19.400737406216511</v>
      </c>
      <c r="G32" s="66">
        <f t="shared" si="1"/>
        <v>121.62613556953181</v>
      </c>
    </row>
    <row r="33" spans="1:13" ht="37.5">
      <c r="A33" s="67">
        <v>21000000</v>
      </c>
      <c r="B33" s="68" t="s">
        <v>110</v>
      </c>
      <c r="C33" s="70">
        <f>C34+C35+C36+C37+C38+C39</f>
        <v>14840</v>
      </c>
      <c r="D33" s="70">
        <f>D34+D35+D36+D37+D38+D39</f>
        <v>2388.1999999999998</v>
      </c>
      <c r="E33" s="70">
        <f>E34+E35+E36+E37+E38+E39</f>
        <v>3133.6259999999997</v>
      </c>
      <c r="F33" s="70">
        <f t="shared" si="2"/>
        <v>21.116078167115901</v>
      </c>
      <c r="G33" s="70">
        <f t="shared" si="1"/>
        <v>131.21287999330039</v>
      </c>
    </row>
    <row r="34" spans="1:13" ht="37.5">
      <c r="A34" s="71">
        <v>21010300</v>
      </c>
      <c r="B34" s="72" t="s">
        <v>111</v>
      </c>
      <c r="C34" s="73">
        <v>667.2</v>
      </c>
      <c r="D34" s="73">
        <v>667.2</v>
      </c>
      <c r="E34" s="73">
        <v>526.55700000000002</v>
      </c>
      <c r="F34" s="73">
        <f t="shared" si="2"/>
        <v>78.920413669064743</v>
      </c>
      <c r="G34" s="73">
        <f t="shared" si="1"/>
        <v>78.920413669064743</v>
      </c>
    </row>
    <row r="35" spans="1:13" ht="37.5">
      <c r="A35" s="71">
        <v>21050000</v>
      </c>
      <c r="B35" s="72" t="s">
        <v>112</v>
      </c>
      <c r="C35" s="73">
        <v>9900</v>
      </c>
      <c r="D35" s="73">
        <v>900</v>
      </c>
      <c r="E35" s="73">
        <v>1264.8869999999999</v>
      </c>
      <c r="F35" s="73">
        <f t="shared" si="2"/>
        <v>12.776636363636362</v>
      </c>
      <c r="G35" s="73">
        <f t="shared" si="1"/>
        <v>140.54300000000001</v>
      </c>
    </row>
    <row r="36" spans="1:13" ht="18.75">
      <c r="A36" s="71">
        <v>21080500</v>
      </c>
      <c r="B36" s="72" t="s">
        <v>113</v>
      </c>
      <c r="C36" s="73">
        <v>500</v>
      </c>
      <c r="D36" s="73">
        <v>120</v>
      </c>
      <c r="E36" s="73">
        <v>19.202000000000002</v>
      </c>
      <c r="F36" s="73">
        <f t="shared" si="2"/>
        <v>3.8404000000000003</v>
      </c>
      <c r="G36" s="73">
        <f t="shared" si="1"/>
        <v>16.001666666666665</v>
      </c>
    </row>
    <row r="37" spans="1:13" ht="18.75">
      <c r="A37" s="71">
        <v>21081100</v>
      </c>
      <c r="B37" s="72" t="s">
        <v>114</v>
      </c>
      <c r="C37" s="73">
        <v>2000</v>
      </c>
      <c r="D37" s="73">
        <v>450</v>
      </c>
      <c r="E37" s="73">
        <v>497.25099999999998</v>
      </c>
      <c r="F37" s="73">
        <f t="shared" si="2"/>
        <v>24.862549999999999</v>
      </c>
      <c r="G37" s="73">
        <f t="shared" si="1"/>
        <v>110.50022222222222</v>
      </c>
    </row>
    <row r="38" spans="1:13" ht="56.25">
      <c r="A38" s="71">
        <v>21081500</v>
      </c>
      <c r="B38" s="72" t="s">
        <v>115</v>
      </c>
      <c r="C38" s="73">
        <v>572.79999999999995</v>
      </c>
      <c r="D38" s="73">
        <v>141</v>
      </c>
      <c r="E38" s="73">
        <v>215.52799999999999</v>
      </c>
      <c r="F38" s="73">
        <f t="shared" si="2"/>
        <v>37.627094972067042</v>
      </c>
      <c r="G38" s="73">
        <f t="shared" si="1"/>
        <v>152.85673758865249</v>
      </c>
    </row>
    <row r="39" spans="1:13" ht="18.75">
      <c r="A39" s="71">
        <v>21081700</v>
      </c>
      <c r="B39" s="72" t="s">
        <v>116</v>
      </c>
      <c r="C39" s="73">
        <v>1200</v>
      </c>
      <c r="D39" s="73">
        <v>110</v>
      </c>
      <c r="E39" s="73">
        <v>610.20100000000002</v>
      </c>
      <c r="F39" s="73">
        <f t="shared" si="2"/>
        <v>50.850083333333338</v>
      </c>
      <c r="G39" s="73">
        <f t="shared" si="1"/>
        <v>554.72818181818184</v>
      </c>
    </row>
    <row r="40" spans="1:13" ht="37.5">
      <c r="A40" s="67">
        <v>22000000</v>
      </c>
      <c r="B40" s="68" t="s">
        <v>117</v>
      </c>
      <c r="C40" s="70">
        <f>C43+C46+C47+C44+C42+C45</f>
        <v>31200</v>
      </c>
      <c r="D40" s="70">
        <f>D43+D46+D47+D44+D42+D45</f>
        <v>4933</v>
      </c>
      <c r="E40" s="70">
        <f>E43+E46+E47+E44+E42+E45</f>
        <v>5757.7000000000007</v>
      </c>
      <c r="F40" s="70">
        <f t="shared" si="2"/>
        <v>18.454166666666669</v>
      </c>
      <c r="G40" s="70">
        <f t="shared" si="1"/>
        <v>116.7180214879384</v>
      </c>
    </row>
    <row r="41" spans="1:13" ht="19.5">
      <c r="A41" s="78">
        <v>22010000</v>
      </c>
      <c r="B41" s="79" t="s">
        <v>118</v>
      </c>
      <c r="C41" s="80">
        <f>C42+C43+C44+C45</f>
        <v>24400</v>
      </c>
      <c r="D41" s="80">
        <f>D42+D43+D44+D45</f>
        <v>3148</v>
      </c>
      <c r="E41" s="80">
        <f>E42+E43+E44+E45</f>
        <v>3964.2940000000003</v>
      </c>
      <c r="F41" s="80">
        <f t="shared" si="2"/>
        <v>16.247106557377052</v>
      </c>
      <c r="G41" s="80">
        <f t="shared" si="1"/>
        <v>125.93055908513342</v>
      </c>
    </row>
    <row r="42" spans="1:13" ht="56.25">
      <c r="A42" s="71">
        <v>22010300</v>
      </c>
      <c r="B42" s="72" t="s">
        <v>119</v>
      </c>
      <c r="C42" s="73">
        <v>1100</v>
      </c>
      <c r="D42" s="73">
        <v>240</v>
      </c>
      <c r="E42" s="73">
        <v>181.74600000000001</v>
      </c>
      <c r="F42" s="73">
        <f t="shared" si="2"/>
        <v>16.522363636363639</v>
      </c>
      <c r="G42" s="73">
        <f t="shared" si="1"/>
        <v>75.727500000000006</v>
      </c>
    </row>
    <row r="43" spans="1:13" ht="18.75">
      <c r="A43" s="71">
        <v>22012500</v>
      </c>
      <c r="B43" s="72" t="s">
        <v>120</v>
      </c>
      <c r="C43" s="73">
        <v>22000</v>
      </c>
      <c r="D43" s="73">
        <v>2600</v>
      </c>
      <c r="E43" s="73">
        <v>3573.98</v>
      </c>
      <c r="F43" s="73">
        <f t="shared" si="2"/>
        <v>16.245363636363635</v>
      </c>
      <c r="G43" s="73">
        <f t="shared" si="1"/>
        <v>137.46076923076924</v>
      </c>
    </row>
    <row r="44" spans="1:13" ht="37.5">
      <c r="A44" s="71">
        <v>22012600</v>
      </c>
      <c r="B44" s="72" t="s">
        <v>121</v>
      </c>
      <c r="C44" s="73">
        <v>1100</v>
      </c>
      <c r="D44" s="73">
        <v>270</v>
      </c>
      <c r="E44" s="73">
        <v>193.858</v>
      </c>
      <c r="F44" s="73">
        <f t="shared" si="2"/>
        <v>17.623454545454546</v>
      </c>
      <c r="G44" s="73">
        <f t="shared" si="1"/>
        <v>71.799259259259259</v>
      </c>
    </row>
    <row r="45" spans="1:13" ht="56.25">
      <c r="A45" s="71">
        <v>22012900</v>
      </c>
      <c r="B45" s="72" t="s">
        <v>122</v>
      </c>
      <c r="C45" s="73">
        <v>200</v>
      </c>
      <c r="D45" s="73">
        <v>38</v>
      </c>
      <c r="E45" s="73">
        <v>14.71</v>
      </c>
      <c r="F45" s="73">
        <f t="shared" si="2"/>
        <v>7.3550000000000004</v>
      </c>
      <c r="G45" s="73">
        <f t="shared" si="1"/>
        <v>38.71052631578948</v>
      </c>
    </row>
    <row r="46" spans="1:13" ht="75">
      <c r="A46" s="67">
        <v>22080400</v>
      </c>
      <c r="B46" s="68" t="s">
        <v>123</v>
      </c>
      <c r="C46" s="70">
        <v>6200</v>
      </c>
      <c r="D46" s="70">
        <v>1650</v>
      </c>
      <c r="E46" s="70">
        <v>1715.2</v>
      </c>
      <c r="F46" s="70">
        <f t="shared" si="2"/>
        <v>27.664516129032258</v>
      </c>
      <c r="G46" s="70">
        <f t="shared" si="1"/>
        <v>103.95151515151515</v>
      </c>
      <c r="M46" s="57" t="s">
        <v>81</v>
      </c>
    </row>
    <row r="47" spans="1:13" ht="18.75">
      <c r="A47" s="67">
        <v>22090000</v>
      </c>
      <c r="B47" s="68" t="s">
        <v>124</v>
      </c>
      <c r="C47" s="70">
        <v>600</v>
      </c>
      <c r="D47" s="70">
        <v>135</v>
      </c>
      <c r="E47" s="70">
        <v>78.206000000000003</v>
      </c>
      <c r="F47" s="70">
        <f t="shared" si="2"/>
        <v>13.034333333333334</v>
      </c>
      <c r="G47" s="70">
        <f t="shared" si="1"/>
        <v>57.930370370370376</v>
      </c>
    </row>
    <row r="48" spans="1:13" ht="18.75">
      <c r="A48" s="67">
        <v>24000000</v>
      </c>
      <c r="B48" s="68" t="s">
        <v>125</v>
      </c>
      <c r="C48" s="70">
        <f>C49+C50</f>
        <v>610</v>
      </c>
      <c r="D48" s="70">
        <f>D49+D50</f>
        <v>120</v>
      </c>
      <c r="E48" s="70">
        <f>E49+E50</f>
        <v>159.11799999999999</v>
      </c>
      <c r="F48" s="70">
        <f t="shared" si="2"/>
        <v>26.084918032786884</v>
      </c>
      <c r="G48" s="76">
        <f t="shared" si="1"/>
        <v>132.59833333333333</v>
      </c>
    </row>
    <row r="49" spans="1:9" ht="39.75" customHeight="1">
      <c r="A49" s="71">
        <v>24030000</v>
      </c>
      <c r="B49" s="72" t="s">
        <v>126</v>
      </c>
      <c r="C49" s="73">
        <v>110</v>
      </c>
      <c r="D49" s="73">
        <v>0</v>
      </c>
      <c r="E49" s="73">
        <v>6.673</v>
      </c>
      <c r="F49" s="70" t="s">
        <v>89</v>
      </c>
      <c r="G49" s="70" t="s">
        <v>89</v>
      </c>
    </row>
    <row r="50" spans="1:9" ht="18.75">
      <c r="A50" s="71">
        <v>24060300</v>
      </c>
      <c r="B50" s="72" t="s">
        <v>113</v>
      </c>
      <c r="C50" s="73">
        <v>500</v>
      </c>
      <c r="D50" s="73">
        <v>120</v>
      </c>
      <c r="E50" s="73">
        <v>152.44499999999999</v>
      </c>
      <c r="F50" s="73">
        <f t="shared" si="2"/>
        <v>30.489000000000001</v>
      </c>
      <c r="G50" s="83">
        <f t="shared" si="1"/>
        <v>127.03750000000001</v>
      </c>
    </row>
    <row r="51" spans="1:9" ht="22.5">
      <c r="A51" s="86">
        <v>30000000</v>
      </c>
      <c r="B51" s="88" t="s">
        <v>127</v>
      </c>
      <c r="C51" s="70">
        <f>C52</f>
        <v>0</v>
      </c>
      <c r="D51" s="70">
        <v>0</v>
      </c>
      <c r="E51" s="70">
        <f>E52</f>
        <v>0.7</v>
      </c>
      <c r="F51" s="70" t="s">
        <v>89</v>
      </c>
      <c r="G51" s="70" t="s">
        <v>89</v>
      </c>
    </row>
    <row r="52" spans="1:9" ht="18.75">
      <c r="A52" s="72">
        <v>31010200</v>
      </c>
      <c r="B52" s="72" t="s">
        <v>128</v>
      </c>
      <c r="C52" s="73">
        <v>0</v>
      </c>
      <c r="D52" s="73">
        <v>0</v>
      </c>
      <c r="E52" s="73">
        <v>0.7</v>
      </c>
      <c r="F52" s="73" t="s">
        <v>89</v>
      </c>
      <c r="G52" s="83" t="s">
        <v>89</v>
      </c>
    </row>
    <row r="53" spans="1:9" ht="22.5">
      <c r="A53" s="86">
        <v>40000000</v>
      </c>
      <c r="B53" s="88" t="s">
        <v>53</v>
      </c>
      <c r="C53" s="65">
        <f>C54+C57+C59</f>
        <v>450710.17300000001</v>
      </c>
      <c r="D53" s="65">
        <f>D54+D57+D59</f>
        <v>137171.40599999999</v>
      </c>
      <c r="E53" s="65">
        <f>E54+E57+E59</f>
        <v>136155.13699999999</v>
      </c>
      <c r="F53" s="65">
        <f t="shared" si="2"/>
        <v>30.209022373231409</v>
      </c>
      <c r="G53" s="66">
        <f t="shared" si="1"/>
        <v>99.259124747908473</v>
      </c>
    </row>
    <row r="54" spans="1:9" ht="37.5">
      <c r="A54" s="67">
        <v>41030000</v>
      </c>
      <c r="B54" s="89" t="s">
        <v>129</v>
      </c>
      <c r="C54" s="70">
        <f>SUM(C55:C56)</f>
        <v>423295.7</v>
      </c>
      <c r="D54" s="70">
        <f>SUM(D55:D56)</f>
        <v>125192.1</v>
      </c>
      <c r="E54" s="70">
        <f>SUM(E55:E56)</f>
        <v>125192.1</v>
      </c>
      <c r="F54" s="73">
        <f t="shared" si="2"/>
        <v>29.575566205846176</v>
      </c>
      <c r="G54" s="73">
        <f t="shared" si="1"/>
        <v>100</v>
      </c>
    </row>
    <row r="55" spans="1:9" ht="37.5">
      <c r="A55" s="90">
        <v>41033900</v>
      </c>
      <c r="B55" s="72" t="s">
        <v>130</v>
      </c>
      <c r="C55" s="91">
        <v>379841.7</v>
      </c>
      <c r="D55" s="92">
        <v>81738.100000000006</v>
      </c>
      <c r="E55" s="92">
        <v>81738.100000000006</v>
      </c>
      <c r="F55" s="73">
        <f t="shared" si="2"/>
        <v>21.518990674272995</v>
      </c>
      <c r="G55" s="73">
        <f t="shared" si="1"/>
        <v>100</v>
      </c>
    </row>
    <row r="56" spans="1:9" ht="36" customHeight="1">
      <c r="A56" s="90">
        <v>41034200</v>
      </c>
      <c r="B56" s="72" t="s">
        <v>131</v>
      </c>
      <c r="C56" s="92">
        <v>43454</v>
      </c>
      <c r="D56" s="92">
        <v>43454</v>
      </c>
      <c r="E56" s="92">
        <v>43454</v>
      </c>
      <c r="F56" s="73">
        <f t="shared" si="2"/>
        <v>100</v>
      </c>
      <c r="G56" s="73">
        <f t="shared" si="1"/>
        <v>100</v>
      </c>
    </row>
    <row r="57" spans="1:9" ht="37.5">
      <c r="A57" s="93">
        <v>41040000</v>
      </c>
      <c r="B57" s="68" t="s">
        <v>132</v>
      </c>
      <c r="C57" s="69">
        <f>C58</f>
        <v>12654.5</v>
      </c>
      <c r="D57" s="69">
        <v>3161.79</v>
      </c>
      <c r="E57" s="69">
        <f>E58</f>
        <v>3161.79</v>
      </c>
      <c r="F57" s="70">
        <f t="shared" si="2"/>
        <v>24.985499229523096</v>
      </c>
      <c r="G57" s="73">
        <f t="shared" si="1"/>
        <v>100</v>
      </c>
    </row>
    <row r="58" spans="1:9" ht="75">
      <c r="A58" s="90">
        <v>41040200</v>
      </c>
      <c r="B58" s="72" t="s">
        <v>133</v>
      </c>
      <c r="C58" s="69">
        <v>12654.5</v>
      </c>
      <c r="D58" s="69">
        <v>3161.79</v>
      </c>
      <c r="E58" s="69">
        <v>3161.79</v>
      </c>
      <c r="F58" s="70">
        <f t="shared" si="2"/>
        <v>24.985499229523096</v>
      </c>
      <c r="G58" s="73">
        <f t="shared" si="1"/>
        <v>100</v>
      </c>
    </row>
    <row r="59" spans="1:9" ht="37.5">
      <c r="A59" s="93">
        <v>41050000</v>
      </c>
      <c r="B59" s="94" t="s">
        <v>134</v>
      </c>
      <c r="C59" s="69">
        <f>SUM(C60:C63)</f>
        <v>14759.973</v>
      </c>
      <c r="D59" s="69">
        <f>SUM(D60:D63)</f>
        <v>8817.5159999999996</v>
      </c>
      <c r="E59" s="69">
        <f>SUM(E60:E63)</f>
        <v>7801.2470000000003</v>
      </c>
      <c r="F59" s="73">
        <f t="shared" si="2"/>
        <v>52.854073649050711</v>
      </c>
      <c r="G59" s="73">
        <f t="shared" si="1"/>
        <v>88.474429760036728</v>
      </c>
    </row>
    <row r="60" spans="1:9" ht="56.25">
      <c r="A60" s="90">
        <v>41051000</v>
      </c>
      <c r="B60" s="72" t="s">
        <v>135</v>
      </c>
      <c r="C60" s="92">
        <v>1237.5</v>
      </c>
      <c r="D60" s="92">
        <v>272.51</v>
      </c>
      <c r="E60" s="92">
        <v>272.51</v>
      </c>
      <c r="F60" s="73">
        <f t="shared" si="2"/>
        <v>22.021010101010098</v>
      </c>
      <c r="G60" s="73">
        <f t="shared" si="1"/>
        <v>100</v>
      </c>
    </row>
    <row r="61" spans="1:9" ht="75">
      <c r="A61" s="90">
        <v>41051200</v>
      </c>
      <c r="B61" s="72" t="s">
        <v>136</v>
      </c>
      <c r="C61" s="92">
        <v>1060.7</v>
      </c>
      <c r="D61" s="92">
        <v>382.5</v>
      </c>
      <c r="E61" s="92">
        <v>382.5</v>
      </c>
      <c r="F61" s="73">
        <f t="shared" si="2"/>
        <v>36.06109173187518</v>
      </c>
      <c r="G61" s="73">
        <f t="shared" si="1"/>
        <v>100</v>
      </c>
    </row>
    <row r="62" spans="1:9" ht="56.25">
      <c r="A62" s="90">
        <v>41051500</v>
      </c>
      <c r="B62" s="72" t="s">
        <v>137</v>
      </c>
      <c r="C62" s="92">
        <v>2758.8</v>
      </c>
      <c r="D62" s="92">
        <v>2758.8</v>
      </c>
      <c r="E62" s="92">
        <v>2758.8</v>
      </c>
      <c r="F62" s="73">
        <f t="shared" si="2"/>
        <v>100</v>
      </c>
      <c r="G62" s="73">
        <f t="shared" si="1"/>
        <v>100</v>
      </c>
      <c r="I62" s="57" t="s">
        <v>81</v>
      </c>
    </row>
    <row r="63" spans="1:9" ht="18.75">
      <c r="A63" s="90">
        <v>41053900</v>
      </c>
      <c r="B63" s="72" t="s">
        <v>138</v>
      </c>
      <c r="C63" s="92">
        <v>9702.973</v>
      </c>
      <c r="D63" s="92">
        <v>5403.7060000000001</v>
      </c>
      <c r="E63" s="92">
        <v>4387.4369999999999</v>
      </c>
      <c r="F63" s="73">
        <f t="shared" si="2"/>
        <v>45.217450362893928</v>
      </c>
      <c r="G63" s="73">
        <f t="shared" si="1"/>
        <v>81.193110802105068</v>
      </c>
    </row>
    <row r="64" spans="1:9" ht="20.25">
      <c r="A64" s="95"/>
      <c r="B64" s="96" t="s">
        <v>139</v>
      </c>
      <c r="C64" s="97">
        <f>C10+C32+C53+C51</f>
        <v>2198665.5729999999</v>
      </c>
      <c r="D64" s="97">
        <f>D10+D32+D53+D51</f>
        <v>513741.30599999998</v>
      </c>
      <c r="E64" s="97">
        <f>E10+E32+E53+E51</f>
        <v>507579.50800000003</v>
      </c>
      <c r="F64" s="97">
        <f t="shared" si="2"/>
        <v>23.08579868776615</v>
      </c>
      <c r="G64" s="97">
        <f>E64/D64*100</f>
        <v>98.800602963391086</v>
      </c>
      <c r="I64" s="57" t="s">
        <v>81</v>
      </c>
    </row>
    <row r="65" spans="1:11" ht="20.25">
      <c r="A65" s="112" t="s">
        <v>140</v>
      </c>
      <c r="B65" s="112"/>
      <c r="C65" s="112"/>
      <c r="D65" s="112"/>
      <c r="E65" s="112"/>
      <c r="F65" s="112"/>
      <c r="G65" s="112"/>
    </row>
    <row r="66" spans="1:11" ht="20.25">
      <c r="A66" s="98">
        <v>10000000</v>
      </c>
      <c r="B66" s="99" t="s">
        <v>83</v>
      </c>
      <c r="C66" s="100">
        <f>C67</f>
        <v>194.7</v>
      </c>
      <c r="D66" s="100">
        <f>D67</f>
        <v>53.421999999999997</v>
      </c>
      <c r="E66" s="100">
        <f>E67</f>
        <v>79.757999999999996</v>
      </c>
      <c r="F66" s="100">
        <f>E66/C66*100</f>
        <v>40.964560862865945</v>
      </c>
      <c r="G66" s="101">
        <f>E66/D66*100</f>
        <v>149.29804200516642</v>
      </c>
    </row>
    <row r="67" spans="1:11" ht="18.75">
      <c r="A67" s="71">
        <v>19010000</v>
      </c>
      <c r="B67" s="72" t="s">
        <v>141</v>
      </c>
      <c r="C67" s="73">
        <v>194.7</v>
      </c>
      <c r="D67" s="73">
        <v>53.421999999999997</v>
      </c>
      <c r="E67" s="73">
        <v>79.757999999999996</v>
      </c>
      <c r="F67" s="73">
        <f>E67/C67*100</f>
        <v>40.964560862865945</v>
      </c>
      <c r="G67" s="83">
        <f>E67/D67*100</f>
        <v>149.29804200516642</v>
      </c>
    </row>
    <row r="68" spans="1:11" ht="20.25">
      <c r="A68" s="98">
        <v>20000000</v>
      </c>
      <c r="B68" s="99" t="s">
        <v>109</v>
      </c>
      <c r="C68" s="100">
        <f>C70+C71+C73+C74+C72</f>
        <v>65635.924999999988</v>
      </c>
      <c r="D68" s="100">
        <f>D70+D71+D73+D74+D72</f>
        <v>16368.72</v>
      </c>
      <c r="E68" s="100">
        <f>E70+E71+E73+E74+E72+E69</f>
        <v>22516.541999999998</v>
      </c>
      <c r="F68" s="100">
        <f>E68/C68*100</f>
        <v>34.30521014215919</v>
      </c>
      <c r="G68" s="101">
        <f>E68/D68*100</f>
        <v>137.55835520431651</v>
      </c>
      <c r="K68" s="57" t="s">
        <v>81</v>
      </c>
    </row>
    <row r="69" spans="1:11" ht="37.5">
      <c r="A69" s="71">
        <v>21110000</v>
      </c>
      <c r="B69" s="72" t="s">
        <v>142</v>
      </c>
      <c r="C69" s="73">
        <v>0</v>
      </c>
      <c r="D69" s="73">
        <v>0</v>
      </c>
      <c r="E69" s="73">
        <v>10.114000000000001</v>
      </c>
      <c r="F69" s="73" t="s">
        <v>89</v>
      </c>
      <c r="G69" s="73" t="s">
        <v>89</v>
      </c>
    </row>
    <row r="70" spans="1:11" ht="37.5">
      <c r="A70" s="71">
        <v>24061600</v>
      </c>
      <c r="B70" s="72" t="s">
        <v>143</v>
      </c>
      <c r="C70" s="73">
        <v>660</v>
      </c>
      <c r="D70" s="73">
        <v>0</v>
      </c>
      <c r="E70" s="73">
        <v>0</v>
      </c>
      <c r="F70" s="102" t="s">
        <v>89</v>
      </c>
      <c r="G70" s="92" t="s">
        <v>89</v>
      </c>
    </row>
    <row r="71" spans="1:11" ht="75">
      <c r="A71" s="71">
        <v>24062100</v>
      </c>
      <c r="B71" s="72" t="s">
        <v>144</v>
      </c>
      <c r="C71" s="73">
        <v>25</v>
      </c>
      <c r="D71" s="73">
        <v>6</v>
      </c>
      <c r="E71" s="73">
        <v>4.4870000000000001</v>
      </c>
      <c r="F71" s="73">
        <f t="shared" ref="F71:F79" si="3">E71/C71*100</f>
        <v>17.948</v>
      </c>
      <c r="G71" s="73">
        <f>E71/D71*100</f>
        <v>74.783333333333331</v>
      </c>
    </row>
    <row r="72" spans="1:11" ht="18.75">
      <c r="A72" s="71">
        <v>24110700</v>
      </c>
      <c r="B72" s="72" t="s">
        <v>145</v>
      </c>
      <c r="C72" s="103">
        <v>2.5000000000000001E-2</v>
      </c>
      <c r="D72" s="103">
        <v>0</v>
      </c>
      <c r="E72" s="103">
        <v>1.0999999999999999E-2</v>
      </c>
      <c r="F72" s="73">
        <f t="shared" si="3"/>
        <v>43.999999999999993</v>
      </c>
      <c r="G72" s="73"/>
    </row>
    <row r="73" spans="1:11" ht="37.5">
      <c r="A73" s="71">
        <v>24170000</v>
      </c>
      <c r="B73" s="72" t="s">
        <v>146</v>
      </c>
      <c r="C73" s="73">
        <v>10300</v>
      </c>
      <c r="D73" s="73">
        <v>2700</v>
      </c>
      <c r="E73" s="73">
        <v>10453.084999999999</v>
      </c>
      <c r="F73" s="73">
        <f t="shared" si="3"/>
        <v>101.48626213592232</v>
      </c>
      <c r="G73" s="73">
        <f t="shared" ref="G73:G82" si="4">E73/D73*100</f>
        <v>387.15129629629627</v>
      </c>
    </row>
    <row r="74" spans="1:11" ht="18.75">
      <c r="A74" s="71">
        <v>25000000</v>
      </c>
      <c r="B74" s="72" t="s">
        <v>147</v>
      </c>
      <c r="C74" s="73">
        <v>54650.9</v>
      </c>
      <c r="D74" s="73">
        <v>13662.72</v>
      </c>
      <c r="E74" s="103">
        <v>12048.844999999999</v>
      </c>
      <c r="F74" s="73">
        <f t="shared" si="3"/>
        <v>22.046928778849022</v>
      </c>
      <c r="G74" s="83">
        <f t="shared" si="4"/>
        <v>88.187747388514154</v>
      </c>
    </row>
    <row r="75" spans="1:11" ht="20.25">
      <c r="A75" s="98">
        <v>30000000</v>
      </c>
      <c r="B75" s="99" t="s">
        <v>127</v>
      </c>
      <c r="C75" s="100">
        <f>C76+C77</f>
        <v>10500</v>
      </c>
      <c r="D75" s="100">
        <f>D76+D77</f>
        <v>900</v>
      </c>
      <c r="E75" s="100">
        <f>E76+E77</f>
        <v>1408.91</v>
      </c>
      <c r="F75" s="100">
        <f>E75/C75*100</f>
        <v>13.418190476190478</v>
      </c>
      <c r="G75" s="101">
        <f t="shared" si="4"/>
        <v>156.54555555555555</v>
      </c>
    </row>
    <row r="76" spans="1:11" ht="37.5">
      <c r="A76" s="71">
        <v>31030000</v>
      </c>
      <c r="B76" s="72" t="s">
        <v>148</v>
      </c>
      <c r="C76" s="73">
        <v>3000</v>
      </c>
      <c r="D76" s="73">
        <v>400</v>
      </c>
      <c r="E76" s="73">
        <v>1368.93</v>
      </c>
      <c r="F76" s="73">
        <f t="shared" si="3"/>
        <v>45.631000000000007</v>
      </c>
      <c r="G76" s="73">
        <f t="shared" si="4"/>
        <v>342.23250000000002</v>
      </c>
    </row>
    <row r="77" spans="1:11" ht="18.75">
      <c r="A77" s="71">
        <v>33010000</v>
      </c>
      <c r="B77" s="72" t="s">
        <v>149</v>
      </c>
      <c r="C77" s="73">
        <v>7500</v>
      </c>
      <c r="D77" s="73">
        <v>500</v>
      </c>
      <c r="E77" s="73">
        <v>39.979999999999997</v>
      </c>
      <c r="F77" s="73">
        <f t="shared" si="3"/>
        <v>0.53306666666666658</v>
      </c>
      <c r="G77" s="83">
        <f>E77/D77*100</f>
        <v>7.9959999999999987</v>
      </c>
    </row>
    <row r="78" spans="1:11" ht="20.25">
      <c r="A78" s="98">
        <v>50000000</v>
      </c>
      <c r="B78" s="99" t="s">
        <v>150</v>
      </c>
      <c r="C78" s="100">
        <f>C79</f>
        <v>7535</v>
      </c>
      <c r="D78" s="100">
        <f>D79</f>
        <v>1888</v>
      </c>
      <c r="E78" s="100">
        <f>E79</f>
        <v>1926.8979999999999</v>
      </c>
      <c r="F78" s="100">
        <f>E78/C78*100</f>
        <v>25.572634372926345</v>
      </c>
      <c r="G78" s="101">
        <f t="shared" si="4"/>
        <v>102.06027542372883</v>
      </c>
    </row>
    <row r="79" spans="1:11" ht="37.5">
      <c r="A79" s="71">
        <v>50110000</v>
      </c>
      <c r="B79" s="72" t="s">
        <v>151</v>
      </c>
      <c r="C79" s="73">
        <v>7535</v>
      </c>
      <c r="D79" s="73">
        <v>1888</v>
      </c>
      <c r="E79" s="73">
        <v>1926.8979999999999</v>
      </c>
      <c r="F79" s="73">
        <f t="shared" si="3"/>
        <v>25.572634372926345</v>
      </c>
      <c r="G79" s="73">
        <f t="shared" si="4"/>
        <v>102.06027542372883</v>
      </c>
    </row>
    <row r="80" spans="1:11" ht="40.5">
      <c r="A80" s="104"/>
      <c r="B80" s="96" t="s">
        <v>152</v>
      </c>
      <c r="C80" s="100">
        <f>C66+C68+C75+C78</f>
        <v>83865.624999999985</v>
      </c>
      <c r="D80" s="100">
        <f>D66+D68+D75+D78</f>
        <v>19210.142</v>
      </c>
      <c r="E80" s="100">
        <f>E66+E68+E75+E78</f>
        <v>25932.108</v>
      </c>
      <c r="F80" s="100">
        <f>E80/C80*100</f>
        <v>30.921021574691665</v>
      </c>
      <c r="G80" s="100">
        <f t="shared" si="4"/>
        <v>134.99175591726495</v>
      </c>
    </row>
    <row r="81" spans="1:7" ht="19.5">
      <c r="A81" s="105"/>
      <c r="B81" s="79" t="s">
        <v>153</v>
      </c>
      <c r="C81" s="80">
        <f>C73+C76+C77+C72</f>
        <v>20800.025000000001</v>
      </c>
      <c r="D81" s="80">
        <f>D73+D76+D77+D72</f>
        <v>3600</v>
      </c>
      <c r="E81" s="80">
        <f>E73+E76+E77+E72</f>
        <v>11862.005999999999</v>
      </c>
      <c r="F81" s="80">
        <f>E81/C81*100</f>
        <v>57.028806455761462</v>
      </c>
      <c r="G81" s="81">
        <f t="shared" si="4"/>
        <v>329.50016666666664</v>
      </c>
    </row>
    <row r="82" spans="1:7" ht="20.25">
      <c r="A82" s="113" t="s">
        <v>154</v>
      </c>
      <c r="B82" s="113"/>
      <c r="C82" s="100">
        <f>C64+C80</f>
        <v>2282531.1979999999</v>
      </c>
      <c r="D82" s="100">
        <f>D64+D80</f>
        <v>532951.44799999997</v>
      </c>
      <c r="E82" s="100">
        <f>E64+E80</f>
        <v>533511.61600000004</v>
      </c>
      <c r="F82" s="100">
        <f>E82/C82*100</f>
        <v>23.373683411971488</v>
      </c>
      <c r="G82" s="101">
        <f t="shared" si="4"/>
        <v>100.10510676011899</v>
      </c>
    </row>
    <row r="83" spans="1:7" ht="18.75">
      <c r="A83" s="106"/>
      <c r="B83" s="107"/>
      <c r="C83" s="108"/>
      <c r="D83" s="108"/>
      <c r="E83" s="108"/>
      <c r="F83" s="108"/>
      <c r="G83" s="109"/>
    </row>
    <row r="84" spans="1:7" ht="18.75">
      <c r="A84" s="106"/>
      <c r="B84" s="107" t="s">
        <v>155</v>
      </c>
      <c r="C84" s="108"/>
      <c r="D84" s="108"/>
      <c r="E84" s="108"/>
      <c r="F84" s="108" t="s">
        <v>156</v>
      </c>
      <c r="G84" s="109"/>
    </row>
    <row r="85" spans="1:7" ht="33" customHeight="1">
      <c r="A85" s="110"/>
      <c r="B85" s="110"/>
      <c r="C85" s="110"/>
      <c r="D85" s="110"/>
      <c r="E85" s="110"/>
      <c r="F85" s="110"/>
      <c r="G85" s="110"/>
    </row>
    <row r="86" spans="1:7" ht="18.75">
      <c r="A86" s="114"/>
      <c r="B86" s="114"/>
      <c r="C86" s="114"/>
      <c r="D86" s="114"/>
      <c r="E86" s="114"/>
      <c r="F86" s="114"/>
      <c r="G86" s="114"/>
    </row>
    <row r="87" spans="1:7" ht="15.75">
      <c r="A87" s="58"/>
      <c r="B87" s="58"/>
      <c r="C87" s="58"/>
      <c r="D87" s="58"/>
      <c r="E87" s="58"/>
      <c r="F87" s="58"/>
      <c r="G87" s="58"/>
    </row>
  </sheetData>
  <mergeCells count="12">
    <mergeCell ref="A9:G9"/>
    <mergeCell ref="A65:G65"/>
    <mergeCell ref="A82:B82"/>
    <mergeCell ref="A86:G86"/>
    <mergeCell ref="A5:G5"/>
    <mergeCell ref="A7:A8"/>
    <mergeCell ref="B7:B8"/>
    <mergeCell ref="C7:C8"/>
    <mergeCell ref="D7:D8"/>
    <mergeCell ref="E7:E8"/>
    <mergeCell ref="F7:F8"/>
    <mergeCell ref="G7:G8"/>
  </mergeCells>
  <pageMargins left="0.74803149606299213" right="0.74803149606299213" top="0.19685039370078741" bottom="0.19685039370078741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H40"/>
  <sheetViews>
    <sheetView showRuler="0" zoomScaleSheetLayoutView="77" workbookViewId="0">
      <selection activeCell="G4" sqref="G4"/>
    </sheetView>
  </sheetViews>
  <sheetFormatPr defaultRowHeight="15.75"/>
  <cols>
    <col min="1" max="1" width="9.875" customWidth="1"/>
    <col min="2" max="2" width="37.75" style="1" customWidth="1"/>
    <col min="3" max="3" width="11.375" customWidth="1"/>
    <col min="4" max="4" width="11" customWidth="1"/>
    <col min="5" max="5" width="11.375" customWidth="1"/>
    <col min="6" max="6" width="10.75" customWidth="1"/>
    <col min="7" max="7" width="11" customWidth="1"/>
  </cols>
  <sheetData>
    <row r="1" spans="1:7">
      <c r="E1" s="13"/>
      <c r="F1" s="13"/>
      <c r="G1" s="5" t="s">
        <v>22</v>
      </c>
    </row>
    <row r="2" spans="1:7">
      <c r="E2" s="13"/>
      <c r="F2" s="13"/>
      <c r="G2" s="7" t="s">
        <v>71</v>
      </c>
    </row>
    <row r="3" spans="1:7">
      <c r="E3" s="13"/>
      <c r="F3" s="13"/>
      <c r="G3" s="7" t="s">
        <v>61</v>
      </c>
    </row>
    <row r="4" spans="1:7" ht="61.5" customHeight="1">
      <c r="B4" s="7"/>
      <c r="C4" s="8"/>
      <c r="D4" s="8"/>
      <c r="E4" s="13"/>
      <c r="F4" s="13"/>
      <c r="G4" s="7"/>
    </row>
    <row r="5" spans="1:7">
      <c r="A5" s="119" t="s">
        <v>7</v>
      </c>
      <c r="B5" s="119"/>
      <c r="C5" s="119"/>
      <c r="D5" s="119"/>
      <c r="E5" s="119"/>
      <c r="F5" s="119"/>
      <c r="G5" s="119"/>
    </row>
    <row r="6" spans="1:7" ht="21" customHeight="1">
      <c r="A6" s="119" t="s">
        <v>65</v>
      </c>
      <c r="B6" s="119"/>
      <c r="C6" s="119"/>
      <c r="D6" s="119"/>
      <c r="E6" s="119"/>
      <c r="F6" s="119"/>
      <c r="G6" s="119"/>
    </row>
    <row r="7" spans="1:7" ht="23.25" customHeight="1">
      <c r="A7" s="120" t="s">
        <v>21</v>
      </c>
      <c r="B7" s="120"/>
      <c r="C7" s="120"/>
      <c r="D7" s="120"/>
      <c r="E7" s="120"/>
      <c r="F7" s="120"/>
      <c r="G7" s="120"/>
    </row>
    <row r="8" spans="1:7" ht="32.25" customHeight="1" thickBot="1">
      <c r="G8" s="2" t="s">
        <v>6</v>
      </c>
    </row>
    <row r="9" spans="1:7" ht="32.25" customHeight="1">
      <c r="A9" s="122" t="s">
        <v>20</v>
      </c>
      <c r="B9" s="126"/>
      <c r="C9" s="128" t="s">
        <v>63</v>
      </c>
      <c r="D9" s="129"/>
      <c r="E9" s="130" t="s">
        <v>64</v>
      </c>
      <c r="F9" s="130"/>
      <c r="G9" s="6"/>
    </row>
    <row r="10" spans="1:7" ht="54.75" customHeight="1">
      <c r="A10" s="123"/>
      <c r="B10" s="127"/>
      <c r="C10" s="40" t="s">
        <v>0</v>
      </c>
      <c r="D10" s="40" t="s">
        <v>1</v>
      </c>
      <c r="E10" s="40" t="s">
        <v>0</v>
      </c>
      <c r="F10" s="40" t="s">
        <v>1</v>
      </c>
      <c r="G10" s="41" t="s">
        <v>13</v>
      </c>
    </row>
    <row r="11" spans="1:7" ht="17.25" customHeight="1">
      <c r="A11" s="9" t="s">
        <v>54</v>
      </c>
      <c r="B11" s="19" t="s">
        <v>14</v>
      </c>
      <c r="C11" s="45">
        <v>159192.6</v>
      </c>
      <c r="D11" s="46">
        <f>C11/C25*100</f>
        <v>8.9036880432229264</v>
      </c>
      <c r="E11" s="46">
        <v>35151.5</v>
      </c>
      <c r="F11" s="46">
        <f>E11/E25*100</f>
        <v>8.5038341825515058</v>
      </c>
      <c r="G11" s="47">
        <f>E11/C11*100</f>
        <v>22.081114323153212</v>
      </c>
    </row>
    <row r="12" spans="1:7">
      <c r="A12" s="9" t="s">
        <v>44</v>
      </c>
      <c r="B12" s="19" t="s">
        <v>2</v>
      </c>
      <c r="C12" s="45">
        <v>1002206.8</v>
      </c>
      <c r="D12" s="46">
        <f>C12/C25*100</f>
        <v>56.053715449064278</v>
      </c>
      <c r="E12" s="46">
        <v>219898.1</v>
      </c>
      <c r="F12" s="46">
        <f>E12/E25*100</f>
        <v>53.197643897362255</v>
      </c>
      <c r="G12" s="47">
        <f t="shared" ref="G12:G20" si="0">E12/C12*100</f>
        <v>21.941389741119295</v>
      </c>
    </row>
    <row r="13" spans="1:7">
      <c r="A13" s="9" t="s">
        <v>45</v>
      </c>
      <c r="B13" s="19" t="s">
        <v>18</v>
      </c>
      <c r="C13" s="45">
        <v>129379.3</v>
      </c>
      <c r="D13" s="46">
        <f>C13/C25*100</f>
        <v>7.2362215734308748</v>
      </c>
      <c r="E13" s="46">
        <v>67582.2</v>
      </c>
      <c r="F13" s="46">
        <f>E13/E25*100</f>
        <v>16.349453721520629</v>
      </c>
      <c r="G13" s="47">
        <f t="shared" si="0"/>
        <v>52.235713131853387</v>
      </c>
    </row>
    <row r="14" spans="1:7" ht="31.5">
      <c r="A14" s="9" t="s">
        <v>46</v>
      </c>
      <c r="B14" s="19" t="s">
        <v>55</v>
      </c>
      <c r="C14" s="45">
        <v>119788.1</v>
      </c>
      <c r="D14" s="46">
        <f>C14/C25*100</f>
        <v>6.6997829904806645</v>
      </c>
      <c r="E14" s="46">
        <v>23457.8</v>
      </c>
      <c r="F14" s="46">
        <f>E14/E25*100</f>
        <v>5.6748998332206799</v>
      </c>
      <c r="G14" s="47">
        <f t="shared" si="0"/>
        <v>19.5827465332533</v>
      </c>
    </row>
    <row r="15" spans="1:7" ht="29.25" customHeight="1">
      <c r="A15" s="9" t="s">
        <v>48</v>
      </c>
      <c r="B15" s="19" t="s">
        <v>4</v>
      </c>
      <c r="C15" s="45">
        <v>47188.3</v>
      </c>
      <c r="D15" s="46">
        <f>C15/C25*100</f>
        <v>2.6392552322784879</v>
      </c>
      <c r="E15" s="46">
        <v>10232.200000000001</v>
      </c>
      <c r="F15" s="46">
        <f>E15/E25*100</f>
        <v>2.475368963563533</v>
      </c>
      <c r="G15" s="47">
        <f t="shared" si="0"/>
        <v>21.683764831536632</v>
      </c>
    </row>
    <row r="16" spans="1:7">
      <c r="A16" s="9" t="s">
        <v>49</v>
      </c>
      <c r="B16" s="19" t="s">
        <v>5</v>
      </c>
      <c r="C16" s="45">
        <v>42463.7</v>
      </c>
      <c r="D16" s="46">
        <f>C16/C25*100</f>
        <v>2.3750069912860603</v>
      </c>
      <c r="E16" s="46">
        <v>9032.5</v>
      </c>
      <c r="F16" s="46">
        <f>E16/E25*100</f>
        <v>2.1851381094376192</v>
      </c>
      <c r="G16" s="47">
        <f t="shared" si="0"/>
        <v>21.271109206216135</v>
      </c>
    </row>
    <row r="17" spans="1:7">
      <c r="A17" s="9" t="s">
        <v>47</v>
      </c>
      <c r="B17" s="19" t="s">
        <v>56</v>
      </c>
      <c r="C17" s="45">
        <v>179120.2</v>
      </c>
      <c r="D17" s="46">
        <f>C17/C25*100</f>
        <v>10.018244460104924</v>
      </c>
      <c r="E17" s="46">
        <v>25953</v>
      </c>
      <c r="F17" s="46">
        <f>E17/E25*100</f>
        <v>6.278537431966182</v>
      </c>
      <c r="G17" s="47">
        <f t="shared" si="0"/>
        <v>14.489153093844246</v>
      </c>
    </row>
    <row r="18" spans="1:7">
      <c r="A18" s="9" t="s">
        <v>50</v>
      </c>
      <c r="B18" s="19" t="s">
        <v>57</v>
      </c>
      <c r="C18" s="45">
        <v>18025.599999999999</v>
      </c>
      <c r="D18" s="46">
        <f>C18/C25*100</f>
        <v>1.0081770081770078</v>
      </c>
      <c r="E18" s="46">
        <v>7587.3</v>
      </c>
      <c r="F18" s="46">
        <f>E18/E25*100</f>
        <v>1.8355160119276004</v>
      </c>
      <c r="G18" s="47">
        <f>E18/C18*100</f>
        <v>42.09180276939464</v>
      </c>
    </row>
    <row r="19" spans="1:7" ht="16.5" customHeight="1">
      <c r="A19" s="9" t="s">
        <v>43</v>
      </c>
      <c r="B19" s="19" t="s">
        <v>51</v>
      </c>
      <c r="C19" s="48">
        <v>19495</v>
      </c>
      <c r="D19" s="46">
        <f>C19/C25*100</f>
        <v>1.0903609740819042</v>
      </c>
      <c r="E19" s="46">
        <v>135</v>
      </c>
      <c r="F19" s="46">
        <f>E19/E25*100</f>
        <v>3.265913587313353E-2</v>
      </c>
      <c r="G19" s="47">
        <f t="shared" si="0"/>
        <v>0.69248525262887917</v>
      </c>
    </row>
    <row r="20" spans="1:7" ht="14.25" customHeight="1">
      <c r="A20" s="9" t="s">
        <v>52</v>
      </c>
      <c r="B20" s="19" t="s">
        <v>53</v>
      </c>
      <c r="C20" s="48">
        <v>71080.399999999994</v>
      </c>
      <c r="D20" s="46">
        <f>C20/C25*100</f>
        <v>3.9755472778728582</v>
      </c>
      <c r="E20" s="46">
        <v>14331</v>
      </c>
      <c r="F20" s="46">
        <f>E20/E25*100</f>
        <v>3.4669487125768637</v>
      </c>
      <c r="G20" s="47">
        <f t="shared" si="0"/>
        <v>20.161676073854398</v>
      </c>
    </row>
    <row r="21" spans="1:7" ht="1.5" hidden="1" customHeight="1">
      <c r="A21" s="9"/>
      <c r="B21" s="19"/>
      <c r="C21" s="48"/>
      <c r="D21" s="46">
        <f>C21/C25*100</f>
        <v>0</v>
      </c>
      <c r="E21" s="46"/>
      <c r="F21" s="46">
        <f>E21/E25*100</f>
        <v>0</v>
      </c>
      <c r="G21" s="47" t="e">
        <f>E21/C21*100</f>
        <v>#DIV/0!</v>
      </c>
    </row>
    <row r="22" spans="1:7" ht="11.25" hidden="1" customHeight="1">
      <c r="A22" s="9"/>
      <c r="B22" s="19"/>
      <c r="C22" s="45"/>
      <c r="D22" s="46"/>
      <c r="E22" s="46"/>
      <c r="F22" s="46"/>
      <c r="G22" s="47"/>
    </row>
    <row r="23" spans="1:7" ht="11.25" hidden="1" customHeight="1">
      <c r="A23" s="9"/>
      <c r="B23" s="19"/>
      <c r="C23" s="45"/>
      <c r="D23" s="46"/>
      <c r="E23" s="46"/>
      <c r="F23" s="46"/>
      <c r="G23" s="47"/>
    </row>
    <row r="24" spans="1:7" hidden="1">
      <c r="A24" s="9"/>
      <c r="B24" s="19"/>
      <c r="C24" s="45"/>
      <c r="D24" s="46"/>
      <c r="E24" s="46"/>
      <c r="F24" s="46"/>
      <c r="G24" s="47"/>
    </row>
    <row r="25" spans="1:7" ht="44.25" customHeight="1">
      <c r="A25" s="9"/>
      <c r="B25" s="20" t="s">
        <v>12</v>
      </c>
      <c r="C25" s="49">
        <f>C11+C12+C13+C14+C15+C16+C17+C18+C19+C20+C21+C22+C23+C24</f>
        <v>1787940.0000000002</v>
      </c>
      <c r="D25" s="49">
        <f>SUM(D11:D24)</f>
        <v>99.999999999999986</v>
      </c>
      <c r="E25" s="49">
        <f>E11+E12+E13+E14+E15+E16+E17+E18+E19+E20+E21+E22+E23+E24</f>
        <v>413360.6</v>
      </c>
      <c r="F25" s="49">
        <f>SUM(F11:F24)</f>
        <v>100</v>
      </c>
      <c r="G25" s="50">
        <f>E25/C25*100</f>
        <v>23.119377607749698</v>
      </c>
    </row>
    <row r="26" spans="1:7" ht="47.25" customHeight="1">
      <c r="A26" s="9"/>
      <c r="B26" s="124" t="s">
        <v>11</v>
      </c>
      <c r="C26" s="124"/>
      <c r="D26" s="124"/>
      <c r="E26" s="124"/>
      <c r="F26" s="124"/>
      <c r="G26" s="125"/>
    </row>
    <row r="27" spans="1:7" ht="22.5" customHeight="1">
      <c r="A27" s="9" t="s">
        <v>54</v>
      </c>
      <c r="B27" s="11" t="s">
        <v>14</v>
      </c>
      <c r="C27" s="51">
        <v>5829.2</v>
      </c>
      <c r="D27" s="52">
        <f>C27/C36*100</f>
        <v>0.84641585892797977</v>
      </c>
      <c r="E27" s="53">
        <v>668.6</v>
      </c>
      <c r="F27" s="52">
        <f>E27/E36*100</f>
        <v>0.82121652062621764</v>
      </c>
      <c r="G27" s="54">
        <f>E27/C27*100</f>
        <v>11.469841487682702</v>
      </c>
    </row>
    <row r="28" spans="1:7">
      <c r="A28" s="9" t="s">
        <v>44</v>
      </c>
      <c r="B28" s="11" t="s">
        <v>2</v>
      </c>
      <c r="C28" s="51">
        <v>121166</v>
      </c>
      <c r="D28" s="52">
        <f>C28/C36*100</f>
        <v>17.593636170120703</v>
      </c>
      <c r="E28" s="53">
        <v>14513.5</v>
      </c>
      <c r="F28" s="52">
        <f>E28/E36*100</f>
        <v>17.826392420144497</v>
      </c>
      <c r="G28" s="54">
        <f t="shared" ref="G28:G37" si="1">E28/C28*100</f>
        <v>11.978195203274847</v>
      </c>
    </row>
    <row r="29" spans="1:7">
      <c r="A29" s="9" t="s">
        <v>45</v>
      </c>
      <c r="B29" s="11" t="s">
        <v>3</v>
      </c>
      <c r="C29" s="51">
        <v>24894</v>
      </c>
      <c r="D29" s="52">
        <f>C29/C36*100</f>
        <v>3.6146772099350044</v>
      </c>
      <c r="E29" s="53">
        <v>4228.8999999999996</v>
      </c>
      <c r="F29" s="52">
        <f>E29/E36*100</f>
        <v>5.1942006342749192</v>
      </c>
      <c r="G29" s="54">
        <f t="shared" si="1"/>
        <v>16.987627540772877</v>
      </c>
    </row>
    <row r="30" spans="1:7" ht="31.5">
      <c r="A30" s="9" t="s">
        <v>46</v>
      </c>
      <c r="B30" s="11" t="s">
        <v>15</v>
      </c>
      <c r="C30" s="51">
        <v>178.9</v>
      </c>
      <c r="D30" s="52">
        <f>C30/C36*100</f>
        <v>2.5976771625989086E-2</v>
      </c>
      <c r="E30" s="53">
        <v>22.7</v>
      </c>
      <c r="F30" s="52">
        <f>E30/E36*100</f>
        <v>2.7881565985963412E-2</v>
      </c>
      <c r="G30" s="54">
        <f t="shared" si="1"/>
        <v>12.688652878703186</v>
      </c>
    </row>
    <row r="31" spans="1:7" ht="16.5" customHeight="1">
      <c r="A31" s="9" t="s">
        <v>48</v>
      </c>
      <c r="B31" s="11" t="s">
        <v>4</v>
      </c>
      <c r="C31" s="51">
        <v>13539.9</v>
      </c>
      <c r="D31" s="52">
        <f>C31/C36*100</f>
        <v>1.9660306883103946</v>
      </c>
      <c r="E31" s="53">
        <v>2024.4</v>
      </c>
      <c r="F31" s="52">
        <f>E31/E36*100</f>
        <v>2.48649525030768</v>
      </c>
      <c r="G31" s="54">
        <f t="shared" si="1"/>
        <v>14.951365962820997</v>
      </c>
    </row>
    <row r="32" spans="1:7">
      <c r="A32" s="9" t="s">
        <v>49</v>
      </c>
      <c r="B32" s="11" t="s">
        <v>5</v>
      </c>
      <c r="C32" s="51">
        <v>4766.8</v>
      </c>
      <c r="D32" s="52">
        <f>C32/C36*100</f>
        <v>0.69215245940058567</v>
      </c>
      <c r="E32" s="53">
        <v>1231.7</v>
      </c>
      <c r="F32" s="52">
        <f>E32/E36*100</f>
        <v>1.5128513138727375</v>
      </c>
      <c r="G32" s="54">
        <f t="shared" si="1"/>
        <v>25.83913736678694</v>
      </c>
    </row>
    <row r="33" spans="1:8">
      <c r="A33" s="9" t="s">
        <v>47</v>
      </c>
      <c r="B33" s="11" t="s">
        <v>19</v>
      </c>
      <c r="C33" s="51">
        <v>160198.20000000001</v>
      </c>
      <c r="D33" s="52">
        <f>C33/C36*100</f>
        <v>23.261218872523898</v>
      </c>
      <c r="E33" s="53">
        <v>21449.5</v>
      </c>
      <c r="F33" s="52">
        <f>E33/E36*100</f>
        <v>26.345623331097901</v>
      </c>
      <c r="G33" s="54">
        <f t="shared" si="1"/>
        <v>13.38935144090258</v>
      </c>
    </row>
    <row r="34" spans="1:8" ht="20.25" customHeight="1">
      <c r="A34" s="9" t="s">
        <v>50</v>
      </c>
      <c r="B34" s="11" t="s">
        <v>57</v>
      </c>
      <c r="C34" s="51">
        <v>313840.7</v>
      </c>
      <c r="D34" s="52">
        <f>C34/C36*100</f>
        <v>45.570532089662116</v>
      </c>
      <c r="E34" s="53">
        <v>37246.6</v>
      </c>
      <c r="F34" s="52">
        <f>E34/E36*100</f>
        <v>45.74861390540903</v>
      </c>
      <c r="G34" s="54">
        <f>E34/C34*100</f>
        <v>11.867995451195462</v>
      </c>
    </row>
    <row r="35" spans="1:8" ht="24" customHeight="1">
      <c r="A35" s="9" t="s">
        <v>43</v>
      </c>
      <c r="B35" s="11" t="s">
        <v>51</v>
      </c>
      <c r="C35" s="51">
        <v>44278.5</v>
      </c>
      <c r="D35" s="46">
        <f>C35/C36*100</f>
        <v>6.4293598794933366</v>
      </c>
      <c r="E35" s="53">
        <v>29.9</v>
      </c>
      <c r="F35" s="52">
        <f>E35/E36*100</f>
        <v>3.6725058281070755E-2</v>
      </c>
      <c r="G35" s="54">
        <f>E35/C35*100</f>
        <v>6.7527129419469936E-2</v>
      </c>
    </row>
    <row r="36" spans="1:8" s="3" customFormat="1">
      <c r="A36" s="9"/>
      <c r="B36" s="12" t="s">
        <v>17</v>
      </c>
      <c r="C36" s="49">
        <f>SUM(C27:C35)</f>
        <v>688692.2</v>
      </c>
      <c r="D36" s="49">
        <f>D27+D28+D29+D30+D31+D32+D33+D34+D35</f>
        <v>100</v>
      </c>
      <c r="E36" s="49">
        <f>SUM(E27:E35)</f>
        <v>81415.799999999988</v>
      </c>
      <c r="F36" s="49">
        <v>100</v>
      </c>
      <c r="G36" s="50">
        <f t="shared" si="1"/>
        <v>11.821797894618232</v>
      </c>
    </row>
    <row r="37" spans="1:8" s="17" customFormat="1" ht="54.75" customHeight="1">
      <c r="A37" s="9"/>
      <c r="B37" s="12" t="s">
        <v>16</v>
      </c>
      <c r="C37" s="49">
        <f>C36+C25</f>
        <v>2476632.2000000002</v>
      </c>
      <c r="D37" s="49"/>
      <c r="E37" s="49">
        <f>E36+E25</f>
        <v>494776.39999999997</v>
      </c>
      <c r="F37" s="49"/>
      <c r="G37" s="50">
        <f t="shared" si="1"/>
        <v>19.977790808017435</v>
      </c>
      <c r="H37" s="3"/>
    </row>
    <row r="38" spans="1:8" ht="7.5" customHeight="1">
      <c r="B38" s="121"/>
      <c r="C38" s="121"/>
      <c r="D38" s="4"/>
      <c r="E38" s="4"/>
      <c r="F38" s="4"/>
      <c r="G38" s="4"/>
    </row>
    <row r="39" spans="1:8" ht="71.25" customHeight="1">
      <c r="A39" s="14"/>
      <c r="B39" s="10" t="s">
        <v>23</v>
      </c>
      <c r="C39" s="18"/>
      <c r="D39" s="10"/>
      <c r="E39" t="s">
        <v>24</v>
      </c>
      <c r="F39" s="13"/>
      <c r="G39" s="15"/>
      <c r="H39" s="15"/>
    </row>
    <row r="40" spans="1:8">
      <c r="F40" s="16"/>
    </row>
  </sheetData>
  <customSheetViews>
    <customSheetView guid="{A40B1B0D-E6BF-4DEB-9E12-0B4228F21BD9}" showPageBreaks="1" hiddenRows="1" showRuler="0">
      <selection activeCell="G3" sqref="G3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1"/>
      <headerFooter alignWithMargins="0"/>
    </customSheetView>
    <customSheetView guid="{B9AF5CEA-D77F-489B-99D9-DFFBCE4F2E1D}" showPageBreaks="1" showRuler="0" topLeftCell="A16">
      <selection activeCell="H23" sqref="H23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2"/>
      <headerFooter alignWithMargins="0"/>
    </customSheetView>
    <customSheetView guid="{29F2A9C4-5EFD-4FDF-A773-138077B9B77A}" showRuler="0">
      <selection activeCell="E13" sqref="E13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3"/>
      <headerFooter alignWithMargins="0"/>
    </customSheetView>
    <customSheetView guid="{2D51538E-3B7A-4604-BEAF-8334E6CBF056}" hiddenRows="1" showRuler="0" topLeftCell="A13">
      <selection activeCell="F15" sqref="F15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4"/>
      <headerFooter alignWithMargins="0"/>
    </customSheetView>
    <customSheetView guid="{93D57D99-1E74-45C6-8969-0BFB4C0352CC}" showPageBreaks="1" hiddenRows="1" showRuler="0" topLeftCell="A19">
      <selection activeCell="D25" sqref="D25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5"/>
      <headerFooter alignWithMargins="0"/>
    </customSheetView>
    <customSheetView guid="{BB5A27D2-B8A1-4FDD-92AD-F8CB0762B5A8}" showRuler="0" topLeftCell="A8">
      <selection activeCell="N18" sqref="N18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6"/>
      <headerFooter alignWithMargins="0"/>
    </customSheetView>
    <customSheetView guid="{37D70FB8-08D4-4540-89DB-80FD0F4090DD}" showPageBreaks="1" showRuler="0" topLeftCell="A10">
      <selection activeCell="K38" sqref="K38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7"/>
      <headerFooter alignWithMargins="0"/>
    </customSheetView>
    <customSheetView guid="{4BCAC7A5-12B3-4457-A6DF-9EAE77DC23A9}" showPageBreaks="1" showRuler="0" topLeftCell="A7">
      <selection activeCell="J22" sqref="J22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8"/>
      <headerFooter alignWithMargins="0"/>
    </customSheetView>
    <customSheetView guid="{376512F8-4373-456F-82EE-31BB3E72C89A}" showRuler="0" topLeftCell="A19">
      <selection activeCell="I6" sqref="I6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9"/>
      <headerFooter alignWithMargins="0"/>
    </customSheetView>
    <customSheetView guid="{92751198-729C-47E3-ABCB-2B6AC9092516}" showRuler="0" topLeftCell="A25">
      <selection activeCell="B47" sqref="B47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10"/>
      <headerFooter alignWithMargins="0"/>
    </customSheetView>
    <customSheetView guid="{233E06DE-0152-4C96-9987-D9CAE617922E}" showRuler="0">
      <selection activeCell="C9" sqref="C9:D9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11"/>
      <headerFooter alignWithMargins="0"/>
    </customSheetView>
    <customSheetView guid="{DE535954-92C0-462E-B59C-081DC1F2F52B}" showRuler="0">
      <selection activeCell="I25" sqref="I25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12"/>
      <headerFooter alignWithMargins="0"/>
    </customSheetView>
    <customSheetView guid="{94D00287-56CA-46B8-BCBC-C3DB8B5F6806}" showPageBreaks="1" showRuler="0">
      <selection activeCell="B47" sqref="B47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13"/>
      <headerFooter alignWithMargins="0"/>
    </customSheetView>
    <customSheetView guid="{BB42551D-C54B-47FC-AD34-28CD2FA061FA}" showPageBreaks="1" showRuler="0" topLeftCell="A17">
      <selection activeCell="E47" sqref="D47:H48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14"/>
      <headerFooter alignWithMargins="0"/>
    </customSheetView>
    <customSheetView guid="{617C84E9-8156-426F-8386-0027CB5989C4}" showPageBreaks="1" showRuler="0" topLeftCell="A8">
      <selection activeCell="E20" sqref="E20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15"/>
      <headerFooter alignWithMargins="0"/>
    </customSheetView>
    <customSheetView guid="{94E0399A-57A2-4724-8A81-D319C5DCEA7A}" showPageBreaks="1" showRuler="0" topLeftCell="A13">
      <selection activeCell="L13" sqref="L13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16"/>
      <headerFooter alignWithMargins="0"/>
    </customSheetView>
    <customSheetView guid="{961A9C9C-0F1D-4BD2-8BA3-9B5E9B43C24F}" showPageBreaks="1" showRuler="0" topLeftCell="A4">
      <selection activeCell="J17" sqref="J17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17"/>
      <headerFooter alignWithMargins="0"/>
    </customSheetView>
    <customSheetView guid="{D07E500A-C64B-43E0-95B4-3E5C3B157620}" showRuler="0" topLeftCell="A22">
      <selection activeCell="E28" sqref="E28:E41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18"/>
      <headerFooter alignWithMargins="0"/>
    </customSheetView>
    <customSheetView guid="{8D009444-944E-4AE6-B124-72B770E7B72F}" showRuler="0" topLeftCell="A22">
      <selection activeCell="E28" sqref="E28:E41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19"/>
      <headerFooter alignWithMargins="0"/>
    </customSheetView>
    <customSheetView guid="{23B8D3D8-A6F2-49DD-B9D4-FA7ED6824C11}" showPageBreaks="1" showRuler="0">
      <selection activeCell="A5" sqref="A5:G5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20"/>
      <headerFooter alignWithMargins="0"/>
    </customSheetView>
    <customSheetView guid="{E105436A-D79A-4295-995A-E824F477340A}" hiddenRows="1" showRuler="0">
      <selection activeCell="A23" sqref="A23:IV23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21"/>
      <headerFooter alignWithMargins="0"/>
    </customSheetView>
    <customSheetView guid="{F51D9E72-D5AA-4387-8B3E-080024437537}" showRuler="0" topLeftCell="A28">
      <selection activeCell="D48" sqref="D48:H48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22"/>
      <headerFooter alignWithMargins="0"/>
    </customSheetView>
    <customSheetView guid="{3140F069-FE35-4C3B-8F51-988EF34CDB02}" showPageBreaks="1" showRuler="0" topLeftCell="A19">
      <selection activeCell="B26" sqref="B26:G26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23"/>
      <headerFooter alignWithMargins="0"/>
    </customSheetView>
    <customSheetView guid="{2247399C-88EE-4E6B-ACAD-924BC81A752D}" showPageBreaks="1" showRuler="0">
      <selection activeCell="J14" sqref="J14"/>
      <pageMargins left="1.1811023622047245" right="0.39370078740157483" top="0.78740157480314965" bottom="0.78740157480314965" header="0.19685039370078741" footer="1.1023622047244095"/>
      <printOptions horizontalCentered="1"/>
      <pageSetup paperSize="9" scale="75" orientation="portrait" horizontalDpi="180" verticalDpi="180" r:id="rId24"/>
      <headerFooter alignWithMargins="0"/>
    </customSheetView>
    <customSheetView guid="{4362D1E7-BBA4-4589-8239-8655220A1904}" showRuler="0" topLeftCell="A10">
      <selection activeCell="G47" sqref="G47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25"/>
      <headerFooter alignWithMargins="0"/>
    </customSheetView>
    <customSheetView guid="{79F9E120-3198-4E50-8785-F15CDBE6BA09}" showRuler="0" topLeftCell="A37">
      <selection activeCell="B47" sqref="B47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26"/>
      <headerFooter alignWithMargins="0"/>
    </customSheetView>
    <customSheetView guid="{578E53CF-8538-4FC0-AF0D-A71E8546423D}" showRuler="0">
      <selection activeCell="B4" sqref="B4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27"/>
      <headerFooter alignWithMargins="0"/>
    </customSheetView>
    <customSheetView guid="{2287DE87-B40D-442E-8EBC-32759AA4C827}" hiddenRows="1" showRuler="0">
      <selection activeCell="G3" sqref="G3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28"/>
      <headerFooter alignWithMargins="0"/>
    </customSheetView>
    <customSheetView guid="{05547273-F21D-45AD-8326-53CA31686468}" showPageBreaks="1" showRuler="0" topLeftCell="A25">
      <selection activeCell="J34" sqref="J34"/>
      <pageMargins left="0.59055118110236227" right="0.19685039370078741" top="0.19685039370078741" bottom="0.19685039370078741" header="0.19685039370078741" footer="1.1023622047244095"/>
      <printOptions horizontalCentered="1"/>
      <pageSetup paperSize="9" scale="80" orientation="portrait" horizontalDpi="180" verticalDpi="180" r:id="rId29"/>
      <headerFooter alignWithMargins="0"/>
    </customSheetView>
  </customSheetViews>
  <mergeCells count="9">
    <mergeCell ref="A6:G6"/>
    <mergeCell ref="A5:G5"/>
    <mergeCell ref="A7:G7"/>
    <mergeCell ref="B38:C38"/>
    <mergeCell ref="A9:A10"/>
    <mergeCell ref="B26:G26"/>
    <mergeCell ref="B9:B10"/>
    <mergeCell ref="C9:D9"/>
    <mergeCell ref="E9:F9"/>
  </mergeCells>
  <phoneticPr fontId="0" type="noConversion"/>
  <printOptions horizontalCentered="1"/>
  <pageMargins left="0.59055118110236227" right="0.19685039370078741" top="0.19685039370078741" bottom="0.19685039370078741" header="0.19685039370078741" footer="1.1023622047244095"/>
  <pageSetup paperSize="9" scale="80" orientation="portrait" horizontalDpi="180" verticalDpi="180" r:id="rId3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showRuler="0" view="pageBreakPreview" zoomScaleSheetLayoutView="100" workbookViewId="0">
      <selection activeCell="A8" sqref="A8"/>
    </sheetView>
  </sheetViews>
  <sheetFormatPr defaultColWidth="8" defaultRowHeight="12.75"/>
  <cols>
    <col min="1" max="1" width="5.125" style="21" customWidth="1"/>
    <col min="2" max="2" width="59" style="21" customWidth="1"/>
    <col min="3" max="3" width="16.875" style="21" customWidth="1"/>
    <col min="4" max="4" width="14.125" style="21" customWidth="1"/>
    <col min="5" max="16384" width="8" style="21"/>
  </cols>
  <sheetData>
    <row r="1" spans="1:3" ht="15.75">
      <c r="C1" s="22" t="s">
        <v>158</v>
      </c>
    </row>
    <row r="2" spans="1:3" ht="15.75">
      <c r="C2" s="22" t="s">
        <v>70</v>
      </c>
    </row>
    <row r="3" spans="1:3" ht="15.75">
      <c r="C3" s="22" t="s">
        <v>62</v>
      </c>
    </row>
    <row r="4" spans="1:3" ht="15.75">
      <c r="C4" s="22"/>
    </row>
    <row r="5" spans="1:3" ht="15.75">
      <c r="C5" s="22"/>
    </row>
    <row r="6" spans="1:3" ht="15.75" customHeight="1">
      <c r="A6" s="131" t="s">
        <v>10</v>
      </c>
      <c r="B6" s="131"/>
      <c r="C6" s="131"/>
    </row>
    <row r="7" spans="1:3" ht="31.5" customHeight="1">
      <c r="A7" s="132" t="s">
        <v>159</v>
      </c>
      <c r="B7" s="132"/>
      <c r="C7" s="132"/>
    </row>
    <row r="8" spans="1:3" ht="9.75" customHeight="1">
      <c r="A8" s="23"/>
      <c r="B8" s="23"/>
      <c r="C8" s="23"/>
    </row>
    <row r="9" spans="1:3" ht="15.75">
      <c r="C9" s="22" t="s">
        <v>8</v>
      </c>
    </row>
    <row r="10" spans="1:3" ht="31.5">
      <c r="A10" s="42" t="s">
        <v>9</v>
      </c>
      <c r="B10" s="42" t="s">
        <v>25</v>
      </c>
      <c r="C10" s="42" t="s">
        <v>0</v>
      </c>
    </row>
    <row r="11" spans="1:3" ht="15.75">
      <c r="A11" s="133"/>
      <c r="B11" s="25" t="s">
        <v>26</v>
      </c>
      <c r="C11" s="134">
        <f>C13+C15+C16+C17+C18+C19+C20+C21</f>
        <v>1926.8999999999999</v>
      </c>
    </row>
    <row r="12" spans="1:3" ht="15.75">
      <c r="A12" s="133"/>
      <c r="B12" s="25" t="s">
        <v>27</v>
      </c>
      <c r="C12" s="134"/>
    </row>
    <row r="13" spans="1:3" ht="18.75" customHeight="1">
      <c r="A13" s="133">
        <v>1</v>
      </c>
      <c r="B13" s="135" t="s">
        <v>28</v>
      </c>
      <c r="C13" s="137"/>
    </row>
    <row r="14" spans="1:3" ht="12.75" customHeight="1">
      <c r="A14" s="133"/>
      <c r="B14" s="136"/>
      <c r="C14" s="137"/>
    </row>
    <row r="15" spans="1:3" ht="31.5">
      <c r="A15" s="24">
        <v>2</v>
      </c>
      <c r="B15" s="26" t="s">
        <v>29</v>
      </c>
      <c r="C15" s="27">
        <v>54.3</v>
      </c>
    </row>
    <row r="16" spans="1:3" ht="31.5">
      <c r="A16" s="24">
        <v>3</v>
      </c>
      <c r="B16" s="26" t="s">
        <v>30</v>
      </c>
      <c r="C16" s="27">
        <v>1807.1</v>
      </c>
    </row>
    <row r="17" spans="1:3" ht="31.5">
      <c r="A17" s="24">
        <v>4</v>
      </c>
      <c r="B17" s="26" t="s">
        <v>31</v>
      </c>
      <c r="C17" s="27"/>
    </row>
    <row r="18" spans="1:3" ht="15.75">
      <c r="A18" s="24">
        <v>5</v>
      </c>
      <c r="B18" s="26" t="s">
        <v>32</v>
      </c>
      <c r="C18" s="27">
        <v>51.8</v>
      </c>
    </row>
    <row r="19" spans="1:3" ht="35.25" customHeight="1">
      <c r="A19" s="24">
        <v>6</v>
      </c>
      <c r="B19" s="26" t="s">
        <v>33</v>
      </c>
      <c r="C19" s="27">
        <v>0.15</v>
      </c>
    </row>
    <row r="20" spans="1:3" ht="25.5" customHeight="1">
      <c r="A20" s="24">
        <v>7</v>
      </c>
      <c r="B20" s="26" t="s">
        <v>34</v>
      </c>
      <c r="C20" s="27">
        <v>12.7</v>
      </c>
    </row>
    <row r="21" spans="1:3" ht="48.75" customHeight="1">
      <c r="A21" s="24">
        <v>8</v>
      </c>
      <c r="B21" s="28" t="s">
        <v>35</v>
      </c>
      <c r="C21" s="27">
        <v>0.85</v>
      </c>
    </row>
    <row r="22" spans="1:3" ht="0.75" customHeight="1">
      <c r="A22" s="29"/>
      <c r="B22" s="30"/>
      <c r="C22" s="43"/>
    </row>
    <row r="23" spans="1:3" ht="8.25" customHeight="1">
      <c r="C23" s="44"/>
    </row>
    <row r="24" spans="1:3" ht="12" customHeight="1">
      <c r="B24" s="32"/>
      <c r="C24" s="31" t="s">
        <v>8</v>
      </c>
    </row>
    <row r="25" spans="1:3" ht="17.25" customHeight="1">
      <c r="A25" s="24" t="s">
        <v>36</v>
      </c>
      <c r="B25" s="24" t="s">
        <v>37</v>
      </c>
      <c r="C25" s="24" t="s">
        <v>0</v>
      </c>
    </row>
    <row r="26" spans="1:3" ht="14.25">
      <c r="A26" s="33">
        <v>1</v>
      </c>
      <c r="B26" s="34" t="s">
        <v>38</v>
      </c>
      <c r="C26" s="35">
        <f>C27</f>
        <v>3.5</v>
      </c>
    </row>
    <row r="27" spans="1:3" ht="29.25" customHeight="1">
      <c r="A27" s="33"/>
      <c r="B27" s="36" t="s">
        <v>66</v>
      </c>
      <c r="C27" s="37">
        <v>3.5</v>
      </c>
    </row>
    <row r="28" spans="1:3" ht="14.25">
      <c r="A28" s="33">
        <v>2</v>
      </c>
      <c r="B28" s="34" t="s">
        <v>39</v>
      </c>
      <c r="C28" s="35">
        <f>C29</f>
        <v>607.20000000000005</v>
      </c>
    </row>
    <row r="29" spans="1:3" ht="15">
      <c r="A29" s="33"/>
      <c r="B29" s="36" t="s">
        <v>40</v>
      </c>
      <c r="C29" s="37">
        <v>607.20000000000005</v>
      </c>
    </row>
    <row r="30" spans="1:3" ht="14.25">
      <c r="A30" s="33">
        <v>3</v>
      </c>
      <c r="B30" s="34" t="s">
        <v>59</v>
      </c>
      <c r="C30" s="35">
        <f>C31</f>
        <v>138.69999999999999</v>
      </c>
    </row>
    <row r="31" spans="1:3" ht="15">
      <c r="A31" s="33"/>
      <c r="B31" s="36" t="s">
        <v>58</v>
      </c>
      <c r="C31" s="37">
        <v>138.69999999999999</v>
      </c>
    </row>
    <row r="32" spans="1:3" ht="14.25">
      <c r="A32" s="33">
        <v>4</v>
      </c>
      <c r="B32" s="34" t="s">
        <v>60</v>
      </c>
      <c r="C32" s="35">
        <f>C33</f>
        <v>55.7</v>
      </c>
    </row>
    <row r="33" spans="1:8" ht="30">
      <c r="A33" s="33"/>
      <c r="B33" s="36" t="s">
        <v>68</v>
      </c>
      <c r="C33" s="37">
        <v>55.7</v>
      </c>
    </row>
    <row r="34" spans="1:8" ht="14.25">
      <c r="A34" s="33">
        <v>5</v>
      </c>
      <c r="B34" s="34" t="s">
        <v>67</v>
      </c>
      <c r="C34" s="35">
        <f>C35</f>
        <v>242.1</v>
      </c>
    </row>
    <row r="35" spans="1:8" ht="30">
      <c r="A35" s="33"/>
      <c r="B35" s="36" t="s">
        <v>69</v>
      </c>
      <c r="C35" s="35">
        <v>242.1</v>
      </c>
    </row>
    <row r="36" spans="1:8" ht="15.75">
      <c r="A36" s="24"/>
      <c r="B36" s="34" t="s">
        <v>41</v>
      </c>
      <c r="C36" s="35">
        <f>C26+C28+C30+C32+C34</f>
        <v>1047.2</v>
      </c>
    </row>
    <row r="37" spans="1:8" ht="15.75">
      <c r="A37" s="38"/>
      <c r="B37" s="55"/>
      <c r="C37" s="39"/>
    </row>
    <row r="38" spans="1:8" ht="15.75">
      <c r="B38" s="10" t="s">
        <v>42</v>
      </c>
      <c r="C38" s="10"/>
      <c r="D38" s="10"/>
    </row>
    <row r="39" spans="1:8" ht="15.75">
      <c r="A39" s="10"/>
      <c r="B39" s="10"/>
      <c r="C39"/>
      <c r="D39" s="13"/>
      <c r="E39"/>
      <c r="F39"/>
      <c r="G39"/>
      <c r="H39"/>
    </row>
  </sheetData>
  <customSheetViews>
    <customSheetView guid="{A40B1B0D-E6BF-4DEB-9E12-0B4228F21BD9}" showPageBreaks="1" printArea="1" view="pageBreakPreview" showRuler="0" topLeftCell="A53">
      <selection activeCell="B42" sqref="B42"/>
      <rowBreaks count="1" manualBreakCount="1">
        <brk id="29" max="16383" man="1"/>
      </rowBreaks>
      <pageMargins left="0.74803149606299213" right="0.74803149606299213" top="0.39370078740157483" bottom="0.19685039370078741" header="0.51181102362204722" footer="0.51181102362204722"/>
      <pageSetup paperSize="9" scale="94" orientation="portrait" r:id="rId1"/>
      <headerFooter alignWithMargins="0"/>
    </customSheetView>
    <customSheetView guid="{B9AF5CEA-D77F-489B-99D9-DFFBCE4F2E1D}" showPageBreaks="1" view="pageBreakPreview" showRuler="0">
      <selection activeCell="A7" sqref="A7:C7"/>
      <rowBreaks count="3" manualBreakCount="3">
        <brk id="29" max="16383" man="1"/>
        <brk id="81" max="16383" man="1"/>
        <brk id="84" max="16383" man="1"/>
      </rowBreaks>
      <pageMargins left="0.74803149606299213" right="0.74803149606299213" top="0.39370078740157483" bottom="0.19685039370078741" header="0.51181102362204722" footer="0.51181102362204722"/>
      <pageSetup paperSize="9" scale="99" orientation="portrait" r:id="rId2"/>
      <headerFooter alignWithMargins="0"/>
    </customSheetView>
    <customSheetView guid="{29F2A9C4-5EFD-4FDF-A773-138077B9B77A}" showRuler="0" topLeftCell="A49">
      <selection activeCell="B49" sqref="B49"/>
      <rowBreaks count="5" manualBreakCount="5">
        <brk id="29" max="16383" man="1"/>
        <brk id="77" max="16383" man="1"/>
        <brk id="81" max="16383" man="1"/>
        <brk id="87" max="16383" man="1"/>
        <brk id="94" max="16383" man="1"/>
      </rowBreaks>
      <pageMargins left="0.74803149606299213" right="0.74803149606299213" top="0.39370078740157483" bottom="0.19685039370078741" header="0.51181102362204722" footer="0.51181102362204722"/>
      <pageSetup paperSize="9" orientation="portrait" r:id="rId3"/>
      <headerFooter alignWithMargins="0"/>
    </customSheetView>
    <customSheetView guid="{2D51538E-3B7A-4604-BEAF-8334E6CBF056}" showPageBreaks="1" showRuler="0" topLeftCell="A10">
      <selection activeCell="C13" sqref="C13:C14"/>
      <rowBreaks count="1" manualBreakCount="1">
        <brk id="29" max="16383" man="1"/>
      </rowBreaks>
      <pageMargins left="0.74803149606299213" right="0.74803149606299213" top="0.39370078740157483" bottom="0.19685039370078741" header="0.51181102362204722" footer="0.51181102362204722"/>
      <pageSetup paperSize="9" orientation="portrait" r:id="rId4"/>
      <headerFooter alignWithMargins="0"/>
    </customSheetView>
    <customSheetView guid="{93D57D99-1E74-45C6-8969-0BFB4C0352CC}" showPageBreaks="1" showRuler="0" topLeftCell="A4">
      <selection activeCell="D14" sqref="D14"/>
      <rowBreaks count="2" manualBreakCount="2">
        <brk id="29" max="16383" man="1"/>
        <brk id="77" max="16383" man="1"/>
      </rowBreaks>
      <pageMargins left="0.74803149606299213" right="0.74803149606299213" top="0.39370078740157483" bottom="0.19685039370078741" header="0.51181102362204722" footer="0.51181102362204722"/>
      <pageSetup paperSize="9" orientation="portrait" r:id="rId5"/>
      <headerFooter alignWithMargins="0"/>
    </customSheetView>
    <customSheetView guid="{BB5A27D2-B8A1-4FDD-92AD-F8CB0762B5A8}" showRuler="0">
      <selection activeCell="D12" sqref="D12"/>
      <rowBreaks count="1" manualBreakCount="1">
        <brk id="29" max="16383" man="1"/>
      </rowBreaks>
      <pageMargins left="0.74803149606299213" right="0.74803149606299213" top="0.39370078740157483" bottom="0.19685039370078741" header="0.51181102362204722" footer="0.51181102362204722"/>
      <pageSetup paperSize="9" orientation="portrait" r:id="rId6"/>
      <headerFooter alignWithMargins="0"/>
    </customSheetView>
    <customSheetView guid="{37D70FB8-08D4-4540-89DB-80FD0F4090DD}" showRuler="0" topLeftCell="A34">
      <selection activeCell="C13" sqref="C13:C14"/>
      <rowBreaks count="1" manualBreakCount="1">
        <brk id="29" max="16383" man="1"/>
      </rowBreaks>
      <pageMargins left="0.74803149606299213" right="0.74803149606299213" top="0.39370078740157483" bottom="0.19685039370078741" header="0.51181102362204722" footer="0.51181102362204722"/>
      <pageSetup paperSize="9" orientation="portrait" r:id="rId7"/>
      <headerFooter alignWithMargins="0"/>
    </customSheetView>
    <customSheetView guid="{4BCAC7A5-12B3-4457-A6DF-9EAE77DC23A9}" showRuler="0" topLeftCell="A37">
      <selection activeCell="G49" sqref="G49"/>
      <rowBreaks count="3" manualBreakCount="3">
        <brk id="29" max="16383" man="1"/>
        <brk id="82" max="16383" man="1"/>
        <brk id="89" max="16383" man="1"/>
      </rowBreaks>
      <pageMargins left="0.74803149606299213" right="0.74803149606299213" top="0.39370078740157483" bottom="0.19685039370078741" header="0.51181102362204722" footer="0.51181102362204722"/>
      <pageSetup paperSize="9" orientation="portrait" r:id="rId8"/>
      <headerFooter alignWithMargins="0"/>
    </customSheetView>
    <customSheetView guid="{4362D1E7-BBA4-4589-8239-8655220A1904}" showRuler="0" topLeftCell="A16">
      <selection activeCell="C1" sqref="C1"/>
      <rowBreaks count="1" manualBreakCount="1">
        <brk id="29" max="16383" man="1"/>
      </rowBreaks>
      <pageMargins left="0.74803149606299213" right="0.74803149606299213" top="0.39370078740157483" bottom="0.19685039370078741" header="0.51181102362204722" footer="0.51181102362204722"/>
      <pageSetup paperSize="9" orientation="portrait" r:id="rId9"/>
      <headerFooter alignWithMargins="0"/>
    </customSheetView>
    <customSheetView guid="{79F9E120-3198-4E50-8785-F15CDBE6BA09}" showRuler="0">
      <selection activeCell="D12" sqref="D12"/>
      <rowBreaks count="1" manualBreakCount="1">
        <brk id="29" max="16383" man="1"/>
      </rowBreaks>
      <pageMargins left="0.74803149606299213" right="0.74803149606299213" top="0.39370078740157483" bottom="0.19685039370078741" header="0.51181102362204722" footer="0.51181102362204722"/>
      <pageSetup paperSize="9" orientation="portrait" r:id="rId10"/>
      <headerFooter alignWithMargins="0"/>
    </customSheetView>
    <customSheetView guid="{578E53CF-8538-4FC0-AF0D-A71E8546423D}" showRuler="0" topLeftCell="A34">
      <selection activeCell="C1" sqref="C1"/>
      <rowBreaks count="1" manualBreakCount="1">
        <brk id="29" max="16383" man="1"/>
      </rowBreaks>
      <pageMargins left="0.74803149606299213" right="0.74803149606299213" top="0.39370078740157483" bottom="0.19685039370078741" header="0.51181102362204722" footer="0.51181102362204722"/>
      <pageSetup paperSize="9" orientation="portrait" r:id="rId11"/>
      <headerFooter alignWithMargins="0"/>
    </customSheetView>
    <customSheetView guid="{2287DE87-B40D-442E-8EBC-32759AA4C827}" showPageBreaks="1" printArea="1" view="pageBreakPreview" showRuler="0" topLeftCell="A9">
      <selection activeCell="F23" sqref="F23"/>
      <rowBreaks count="1" manualBreakCount="1">
        <brk id="29" max="16383" man="1"/>
      </rowBreaks>
      <pageMargins left="0.74803149606299213" right="0.74803149606299213" top="0.39370078740157483" bottom="0.19685039370078741" header="0.51181102362204722" footer="0.51181102362204722"/>
      <pageSetup paperSize="9" scale="94" orientation="portrait" r:id="rId12"/>
      <headerFooter alignWithMargins="0"/>
    </customSheetView>
    <customSheetView guid="{05547273-F21D-45AD-8326-53CA31686468}" showPageBreaks="1" showRuler="0" topLeftCell="A9">
      <selection activeCell="F23" sqref="F23"/>
      <rowBreaks count="6" manualBreakCount="6">
        <brk id="29" max="16383" man="1"/>
        <brk id="77" max="16383" man="1"/>
        <brk id="79" max="16383" man="1"/>
        <brk id="83" max="16383" man="1"/>
        <brk id="89" max="16383" man="1"/>
        <brk id="96" max="16383" man="1"/>
      </rowBreaks>
      <pageMargins left="0.74803149606299213" right="0.74803149606299213" top="0.39370078740157483" bottom="0.19685039370078741" header="0.51181102362204722" footer="0.51181102362204722"/>
      <pageSetup paperSize="9" orientation="portrait" r:id="rId13"/>
      <headerFooter alignWithMargins="0"/>
    </customSheetView>
  </customSheetViews>
  <mergeCells count="7">
    <mergeCell ref="A6:C6"/>
    <mergeCell ref="A7:C7"/>
    <mergeCell ref="A11:A12"/>
    <mergeCell ref="C11:C12"/>
    <mergeCell ref="A13:A14"/>
    <mergeCell ref="B13:B14"/>
    <mergeCell ref="C13:C14"/>
  </mergeCells>
  <pageMargins left="0.74803149606299213" right="0.74803149606299213" top="0.39370078740157483" bottom="0.19685039370078741" header="0.51181102362204722" footer="0.51181102362204722"/>
  <pageSetup paperSize="9" orientation="portrait" r:id="rId14"/>
  <headerFooter alignWithMargins="0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d-1</vt:lpstr>
      <vt:lpstr>d-2</vt:lpstr>
      <vt:lpstr>d-3</vt:lpstr>
      <vt:lpstr>'d-1'!Область_печати</vt:lpstr>
      <vt:lpstr>'d-3'!Область_печати</vt:lpstr>
    </vt:vector>
  </TitlesOfParts>
  <Company>FINV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d03-Hariv</cp:lastModifiedBy>
  <cp:lastPrinted>2020-05-12T08:31:49Z</cp:lastPrinted>
  <dcterms:created xsi:type="dcterms:W3CDTF">2000-05-04T07:23:18Z</dcterms:created>
  <dcterms:modified xsi:type="dcterms:W3CDTF">2020-05-12T09:13:28Z</dcterms:modified>
</cp:coreProperties>
</file>