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дод-1" sheetId="1" r:id="rId1"/>
    <sheet name="дод-2" sheetId="2" r:id="rId2"/>
    <sheet name="дод-3" sheetId="3" r:id="rId3"/>
  </sheets>
  <definedNames>
    <definedName name="Z_2D51538E_3B7A_4604_BEAF_8334E6CBF056_.wvu.Rows" localSheetId="1" hidden="1">'дод-2'!$20:$20</definedName>
    <definedName name="Z_93D57D99_1E74_45C6_8969_0BFB4C0352CC_.wvu.Rows" localSheetId="1" hidden="1">'дод-2'!$22:$24</definedName>
    <definedName name="Z_A40B1B0D_E6BF_4DEB_9E12_0B4228F21BD9_.wvu.PrintArea" localSheetId="2" hidden="1">'дод-3'!$A$1:$C$78</definedName>
    <definedName name="Z_A40B1B0D_E6BF_4DEB_9E12_0B4228F21BD9_.wvu.Rows" localSheetId="1" hidden="1">'дод-2'!$21:$24</definedName>
    <definedName name="Z_E105436A_D79A_4295_995A_E824F477340A_.wvu.Rows" localSheetId="1" hidden="1">'дод-2'!#REF!,'дод-2'!$21:$21</definedName>
    <definedName name="_xlnm.Print_Area" localSheetId="0">'дод-1'!$A$1:$E$107</definedName>
    <definedName name="_xlnm.Print_Area" localSheetId="2">'дод-3'!$A$1:$C$78</definedName>
  </definedNames>
  <calcPr calcId="144525" iterateDelta="1E-4"/>
</workbook>
</file>

<file path=xl/calcChain.xml><?xml version="1.0" encoding="utf-8"?>
<calcChain xmlns="http://schemas.openxmlformats.org/spreadsheetml/2006/main">
  <c r="C13" i="3"/>
  <c r="C32"/>
  <c r="C39"/>
  <c r="C43"/>
  <c r="C50"/>
  <c r="C58"/>
  <c r="C65"/>
  <c r="C67"/>
  <c r="C70"/>
  <c r="C72"/>
  <c r="C74"/>
  <c r="E36" i="2"/>
  <c r="E37" s="1"/>
  <c r="G37" s="1"/>
  <c r="C36"/>
  <c r="C37" s="1"/>
  <c r="G35"/>
  <c r="F35"/>
  <c r="G34"/>
  <c r="F34"/>
  <c r="D34"/>
  <c r="G33"/>
  <c r="F33"/>
  <c r="D33"/>
  <c r="G32"/>
  <c r="F32"/>
  <c r="D32"/>
  <c r="G31"/>
  <c r="F31"/>
  <c r="D31"/>
  <c r="G30"/>
  <c r="F30"/>
  <c r="D30"/>
  <c r="G29"/>
  <c r="F29"/>
  <c r="D29"/>
  <c r="G28"/>
  <c r="F28"/>
  <c r="D28"/>
  <c r="G27"/>
  <c r="F27"/>
  <c r="D27"/>
  <c r="E25"/>
  <c r="G25" s="1"/>
  <c r="C25"/>
  <c r="G24"/>
  <c r="F24"/>
  <c r="D2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F25" s="1"/>
  <c r="D11"/>
  <c r="D25" s="1"/>
  <c r="D35" l="1"/>
  <c r="D36" s="1"/>
  <c r="G36"/>
  <c r="D102" i="1"/>
  <c r="E102" s="1"/>
  <c r="C102"/>
  <c r="E100"/>
  <c r="D99"/>
  <c r="C99"/>
  <c r="E99" s="1"/>
  <c r="E97"/>
  <c r="D96"/>
  <c r="C96"/>
  <c r="E96" s="1"/>
  <c r="E95"/>
  <c r="E94"/>
  <c r="D93"/>
  <c r="E93" s="1"/>
  <c r="C93"/>
  <c r="E92"/>
  <c r="E91"/>
  <c r="E90"/>
  <c r="E89"/>
  <c r="D86"/>
  <c r="C86"/>
  <c r="E86" s="1"/>
  <c r="E85"/>
  <c r="D84"/>
  <c r="D101" s="1"/>
  <c r="E101" s="1"/>
  <c r="C84"/>
  <c r="C101" s="1"/>
  <c r="E81"/>
  <c r="E78"/>
  <c r="E77"/>
  <c r="E76"/>
  <c r="E75"/>
  <c r="E74"/>
  <c r="E73"/>
  <c r="E72"/>
  <c r="E71"/>
  <c r="E70"/>
  <c r="E69"/>
  <c r="E68"/>
  <c r="E67"/>
  <c r="E66"/>
  <c r="E65"/>
  <c r="D64"/>
  <c r="E64" s="1"/>
  <c r="C64"/>
  <c r="E63"/>
  <c r="E62"/>
  <c r="E61"/>
  <c r="E60"/>
  <c r="E59"/>
  <c r="E58"/>
  <c r="E57"/>
  <c r="E56"/>
  <c r="D55"/>
  <c r="C55"/>
  <c r="E55" s="1"/>
  <c r="D54"/>
  <c r="D52"/>
  <c r="E51"/>
  <c r="D49"/>
  <c r="C49"/>
  <c r="E49" s="1"/>
  <c r="E48"/>
  <c r="E47"/>
  <c r="E46"/>
  <c r="E45"/>
  <c r="E44"/>
  <c r="E43"/>
  <c r="D42"/>
  <c r="E42" s="1"/>
  <c r="C42"/>
  <c r="D41"/>
  <c r="C41"/>
  <c r="E41" s="1"/>
  <c r="E40"/>
  <c r="E39"/>
  <c r="E38"/>
  <c r="E36"/>
  <c r="E35"/>
  <c r="E34"/>
  <c r="D33"/>
  <c r="E33" s="1"/>
  <c r="C33"/>
  <c r="C32"/>
  <c r="E30"/>
  <c r="E29"/>
  <c r="D28"/>
  <c r="E28" s="1"/>
  <c r="C28"/>
  <c r="E27"/>
  <c r="E26"/>
  <c r="E25"/>
  <c r="E24"/>
  <c r="D23"/>
  <c r="C23"/>
  <c r="E23" s="1"/>
  <c r="D22"/>
  <c r="E20"/>
  <c r="E19"/>
  <c r="D18"/>
  <c r="E18" s="1"/>
  <c r="C18"/>
  <c r="E17"/>
  <c r="D16"/>
  <c r="E16" s="1"/>
  <c r="C16"/>
  <c r="C15"/>
  <c r="E13"/>
  <c r="E12"/>
  <c r="D11"/>
  <c r="E11" s="1"/>
  <c r="C11"/>
  <c r="D15" l="1"/>
  <c r="E15" s="1"/>
  <c r="D21"/>
  <c r="C22"/>
  <c r="C21" s="1"/>
  <c r="C10" s="1"/>
  <c r="D32"/>
  <c r="E32" s="1"/>
  <c r="C54"/>
  <c r="E54" s="1"/>
  <c r="E84"/>
  <c r="C82" l="1"/>
  <c r="C103" s="1"/>
  <c r="E21"/>
  <c r="D10"/>
  <c r="E22"/>
  <c r="D82" l="1"/>
  <c r="E10"/>
  <c r="D103" l="1"/>
  <c r="E103" s="1"/>
  <c r="E82"/>
</calcChain>
</file>

<file path=xl/sharedStrings.xml><?xml version="1.0" encoding="utf-8"?>
<sst xmlns="http://schemas.openxmlformats.org/spreadsheetml/2006/main" count="262" uniqueCount="217">
  <si>
    <t>Додаток № 1</t>
  </si>
  <si>
    <t>до рішення міської ради</t>
  </si>
  <si>
    <t xml:space="preserve">              від _________2020р. №____</t>
  </si>
  <si>
    <t xml:space="preserve">Звіт про виконання дохідної частини бюджету м. Тернополя (громади)  за  2019 рік     </t>
  </si>
  <si>
    <t>Код</t>
  </si>
  <si>
    <t xml:space="preserve">План          2019р. </t>
  </si>
  <si>
    <t>Факт                     2019 р.</t>
  </si>
  <si>
    <t>% виконання річного плану</t>
  </si>
  <si>
    <t xml:space="preserve"> 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</si>
  <si>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</si>
  <si>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</si>
  <si>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</si>
  <si>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</si>
  <si>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</si>
  <si>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Податок на прибуток підприємств</t>
  </si>
  <si>
    <t>Рентна плата та плата за використання інших природних ресурсів</t>
  </si>
  <si>
    <t>х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</si>
  <si>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</si>
  <si>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</si>
  <si>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</si>
  <si>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товарів…</t>
  </si>
  <si>
    <t>Акцизний податок з реалізації  суб"єктами господарювання  роздрібної торгівлі підакцизних товарів</t>
  </si>
  <si>
    <t>Місцеві податки і збори</t>
  </si>
  <si>
    <t xml:space="preserve">Місцеві податки </t>
  </si>
  <si>
    <t>Податок на  майно</t>
  </si>
  <si>
    <t>180101-180104</t>
  </si>
  <si>
    <t>Податок на нерухоме майно, відмінне від зем. діл.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</si>
  <si>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</si>
  <si>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</si>
  <si>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</si>
  <si>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</si>
  <si>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</si>
  <si>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</si>
  <si>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</si>
  <si>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</si>
  <si>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 діяльності, що справлявся до 1 счня 2015 року</t>
  </si>
  <si>
    <t>Неподаткові надходження</t>
  </si>
  <si>
    <t>Доходи від власності та підприємницької діяльності</t>
  </si>
  <si>
    <t>Частина чистого прибутку державних або комунальних унітарних підприємств…</t>
  </si>
  <si>
    <t>Плата за розміщення тимчасово вільних коштів місцевих бюджетів</t>
  </si>
  <si>
    <t>Інші надходження</t>
  </si>
  <si>
    <t>Штрафні санкції за порушення законод-а про патентування, за  порушення норм регулювання …</t>
  </si>
  <si>
    <t>Адміністративні штрафи та інші санкції</t>
  </si>
  <si>
    <t>Адміністративні штрафи та штрафні  санкції за порушення законод. в сфері виробництва та обігу алкогольних напоїв 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</si>
  <si>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</si>
  <si>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</si>
  <si>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 адміністративних послуг</t>
  </si>
  <si>
    <t>Адміністративний збір за проведення держ. реєстрації юридичних осіб,  фізичних осіб-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</si>
  <si>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</si>
  <si>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</si>
  <si>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держреєстрації  речових прав на нерухоме майно, відмінне від земельної ділянки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</si>
  <si>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</si>
  <si>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</si>
  <si>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</si>
  <si>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Надходж. сум кредит. та депонент. заборгованості підприємств, організацій та установ…</t>
  </si>
  <si>
    <t>Доходи від операцій з капіталом</t>
  </si>
  <si>
    <t>Кошти від реал.безхаз.майна,..майна,одерж.терит. гром. в порядку спадк.чи дарув.а також вал.цінн…</t>
  </si>
  <si>
    <t>Міжбюджетні трансферти</t>
  </si>
  <si>
    <t>Субвенції з державного бюджету місцевим бюджетам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</si>
  <si>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</si>
  <si>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ОТГ</t>
  </si>
  <si>
    <t>субвенція з державного бюджету місцевим бюджетам на модернізацію та оновлення матеріально-технічної бази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</si>
  <si>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</si>
  <si>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</si>
  <si>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 xml:space="preserve"> Субвенція з держ. бюджету місц. бюд. на здісн.заходів щодо соц-економ.розв окремих терит.</t>
  </si>
  <si>
    <t>субвенція з державного бюджету місцевим бюджетам на будівництво/реконструкцію палаців спорту</t>
  </si>
  <si>
    <t>Дотації з місцевих бюджетів іншим місцевим бюджетам</t>
  </si>
  <si>
    <t>Субвенції з місцевих бюджетів іншим  місцевим бюджетам</t>
  </si>
  <si>
    <t>Субвенція з  місцевого 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…</t>
  </si>
  <si>
    <t>Субвенція з місцевого бюджету на виплату допомоги сім’ям з дітьми, малозабезпеченим сім’ям, інвалідам з дитинства, дітям-інвалідам  …</t>
  </si>
  <si>
    <t>Субвенція з місцевого бюджету на виплату грошової компенсаціїза належні для отримання жилі приміщення для сімей загиблих осіб п 1 ст. 10ЗУ…</t>
  </si>
  <si>
    <t>Субвенція з місцевого бюджету на виплату грошової компенсації за належні для отримання жилі приміщення для сімей загиблих учасників боцових дій на території інших держав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</si>
  <si>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...</t>
  </si>
  <si>
    <t>Субвенція з місцевого бюджету на проектні,буд.-ремонтні роботи, придбання житла та приміщень для розвитку сімейних та ін.форм вихов., наближе-них до сімейних, та забезп.житлом дітей-сиріт, дітей,позбав.батьків.піклування, осіб з їх числа за рахунок відпов.субв.з держ.бюджету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</si>
  <si>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</si>
  <si>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</si>
  <si>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</si>
  <si>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заг.сер.освіти"Нова українська школа" за рахунок відповідної субв.з держ.бюдж.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</si>
  <si>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</si>
  <si>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субвенції, що утвор.на початок бюджетного періоду</t>
  </si>
  <si>
    <t xml:space="preserve">Субвенція з місцевого бюджету на відшкодування вартості лікарських засобів для лікування окремих захворюв.за рахунок відпов.субвен.з держ.бюджету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</si>
  <si>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</si>
  <si>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держ.бюдж.</t>
  </si>
  <si>
    <t>Субвенція з місцевого бюджету на будівництво мультифункціональних майданчиків для занять ігров.видами спорту за раунок відпов.субвенції з держбюджету</t>
  </si>
  <si>
    <t>Інші субвенції з місцевого бюджету</t>
  </si>
  <si>
    <t>РАЗОМ ДОХОДІВ ЗАГАЛЬНОГО ФОНДУ</t>
  </si>
  <si>
    <t>СПЕЦІАЛЬНИЙ ФОНД</t>
  </si>
  <si>
    <t>Екологічний податок</t>
  </si>
  <si>
    <t>Надходження коштів від відшкодування витрат с/г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</si>
  <si>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</si>
  <si>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</si>
  <si>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…міськими радами</t>
  </si>
  <si>
    <t>Надходження коштів  пайової участі в розвитку інфраструктури населеного пункту</t>
  </si>
  <si>
    <t>Власні надходження бюджетних установ</t>
  </si>
  <si>
    <t>Кошти від відчуження майна, що ... перебуває  в комунальній власності</t>
  </si>
  <si>
    <t>Кошти від продажу землі</t>
  </si>
  <si>
    <t>Субв.з місцевого бюдж. на виплату грошової компен. за належні для отрим. жилі приміщ. для внутрішньо переміщених осіб, які захищали незал. та сувер.України і брали участь в АТО … та визнані особами з інвалідн. внаслідок війни ІІІ групи та які потреб. поліпш.житл.умов за рахунок відповідної субвенції з державного бюджету</t>
  </si>
  <si>
    <t>Цільові фонди</t>
  </si>
  <si>
    <t>Цільові фонди, утворені ... органами місцевого самовр.  та місцевими органами виконавчої влади</t>
  </si>
  <si>
    <t>РАЗОМ ДОХОДІВ СПЕЦІАЛЬНОГО ФОНДУ</t>
  </si>
  <si>
    <t>в тому числі бюджет розвитку</t>
  </si>
  <si>
    <t>ВСЬОГО ДОХОДІВ БЮДЖЕТУ</t>
  </si>
  <si>
    <t xml:space="preserve">Міський голова </t>
  </si>
  <si>
    <t>С.В.Надал</t>
  </si>
  <si>
    <t>Додаток №2</t>
  </si>
  <si>
    <t>від ________________2020р. №_____</t>
  </si>
  <si>
    <t>Виконання</t>
  </si>
  <si>
    <t>видаткової частини бюджету міста  Тернополя (громади) за   2019 р.</t>
  </si>
  <si>
    <t>за функціональною структурою</t>
  </si>
  <si>
    <t xml:space="preserve"> тис.грн.</t>
  </si>
  <si>
    <t>Код функціональної класифікації</t>
  </si>
  <si>
    <t>Уточнений план на   2019 р.</t>
  </si>
  <si>
    <t>Фактично використано  за   2019 р.</t>
  </si>
  <si>
    <t>Сума</t>
  </si>
  <si>
    <t>% до загальної суми</t>
  </si>
  <si>
    <t>% виконання  до річного плану</t>
  </si>
  <si>
    <t>0100</t>
  </si>
  <si>
    <t>Державне управління</t>
  </si>
  <si>
    <t>1000</t>
  </si>
  <si>
    <t>Освіта</t>
  </si>
  <si>
    <t>2000</t>
  </si>
  <si>
    <t>Охорона здоров"я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</si>
  <si>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</si>
  <si>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</si>
  <si>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</si>
  <si>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</si>
  <si>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</si>
  <si>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</si>
  <si>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</si>
  <si>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 - комунальне господарство</t>
  </si>
  <si>
    <t>7000</t>
  </si>
  <si>
    <t>Економічна діяльність</t>
  </si>
  <si>
    <t>8000</t>
  </si>
  <si>
    <t xml:space="preserve">Інша діяльність </t>
  </si>
  <si>
    <t>9000</t>
  </si>
  <si>
    <t>Всього видатків загального фонду:</t>
  </si>
  <si>
    <t>Видатки спеціального фонду</t>
  </si>
  <si>
    <t>Охорона здоров’я</t>
  </si>
  <si>
    <t>Соціальний захист та соціал.забезпечення населення</t>
  </si>
  <si>
    <t>Житлово-комунальне господарство</t>
  </si>
  <si>
    <t>Разом видатків  спеціального фонду</t>
  </si>
  <si>
    <t xml:space="preserve">Разом видатків  </t>
  </si>
  <si>
    <t>Міський голова</t>
  </si>
  <si>
    <t>С.В. Надал</t>
  </si>
  <si>
    <t>Міський голова                                                                     С.В. Надал</t>
  </si>
  <si>
    <t>РАЗОМ</t>
  </si>
  <si>
    <t>оплата послуг по провед.газопостачання до адмінбудівель приєднаних сіл  ( вияснити)</t>
  </si>
  <si>
    <t>Управління обліку та контролю за використанням комунального майна</t>
  </si>
  <si>
    <t>9.</t>
  </si>
  <si>
    <t>фінансова підтримка СМП "Ритуальна служба"</t>
  </si>
  <si>
    <t>Управління житлово-комунального господарства, благоустрою та екології</t>
  </si>
  <si>
    <t>8.</t>
  </si>
  <si>
    <t>поточні ремонти амбулаторій в приєднаних селах</t>
  </si>
  <si>
    <t>всього</t>
  </si>
  <si>
    <t>Відділ охорони здоров"я та медичного забезпечення,</t>
  </si>
  <si>
    <t>7.</t>
  </si>
  <si>
    <t>оплата послуг за виготовлення паспортів автобусних маршрутів по міській територіальній громаді</t>
  </si>
  <si>
    <t>Управління транспорту, комунікацій та зв"язку, всього</t>
  </si>
  <si>
    <t>6.</t>
  </si>
  <si>
    <t>оплатат різного роду робіт та послуг (оренда театру, друковану  продукцію)</t>
  </si>
  <si>
    <t>оплата послуг з технічного забезп. міжнар. джазового фестивалю</t>
  </si>
  <si>
    <t>оплата послуг за харчування, проживання учасників муз. гуртів</t>
  </si>
  <si>
    <t xml:space="preserve">оплата послуг по оренді та обслуговуванню біотуалетів, по оренді огорожі і по встановленню та оренді електрогенераторів </t>
  </si>
  <si>
    <t>оплата послуг (ремонт підлоги в будинку культури с.Вертелка)</t>
  </si>
  <si>
    <t>предмети, матеріали та інвентар ( с.Вертелка)</t>
  </si>
  <si>
    <t>Управління культури і мистецтв, всього</t>
  </si>
  <si>
    <t>5.</t>
  </si>
  <si>
    <t>оплата послуг за проживання</t>
  </si>
  <si>
    <t>виплачення грошової винагороди з нарахуваннями</t>
  </si>
  <si>
    <t>оплата за рекламні послуги</t>
  </si>
  <si>
    <t>поточні ремонти вбудованих приміщень ЦНАПів приєднаних сіл</t>
  </si>
  <si>
    <t>оплата послуг по придбанню подарунків для нагородження</t>
  </si>
  <si>
    <t>оплата послуг різного роду робіт та послуг</t>
  </si>
  <si>
    <t>оплата послуг за виготовл. схеми розташув. тимчасових споруд</t>
  </si>
  <si>
    <t>Міська рада, всього</t>
  </si>
  <si>
    <t>4.</t>
  </si>
  <si>
    <t>оплата послуг по проведенню  змагань по водно-моторн. спорту</t>
  </si>
  <si>
    <t>оплата за набори цукерок, конд. виробів та запрошень  до свят</t>
  </si>
  <si>
    <t>оплата транспортних послуг</t>
  </si>
  <si>
    <t>придбання спортивного інвентаря</t>
  </si>
  <si>
    <t>внески за участь у змаганнях</t>
  </si>
  <si>
    <t>послуги за харчування учасників змагань</t>
  </si>
  <si>
    <t xml:space="preserve"> Управління у справах сім"ї, молодіжної політики і спорту, всього</t>
  </si>
  <si>
    <t>фінансова підтримка ТІЦ</t>
  </si>
  <si>
    <t>оплата послуг за розміщення реклами</t>
  </si>
  <si>
    <t>оплата послуг по програмах міжнародного співробітництва</t>
  </si>
  <si>
    <t>Управління стратегічного розвитку, всього</t>
  </si>
  <si>
    <t>придбання протипожежних дверей</t>
  </si>
  <si>
    <t>оплата комунальних послуг</t>
  </si>
  <si>
    <t>виконання заходів в рамках  "Програми розвитку освіти на 2017-2019" (проведення спортивно-масових заходів)</t>
  </si>
  <si>
    <t>поточні та капремонти будівель у школах приєднаних сіл</t>
  </si>
  <si>
    <t>придбання спортивного інвентаря для впровадж. варіативних модулів- видів спорту, які входять до програми "JuniorZ"</t>
  </si>
  <si>
    <t>оплата послуг мережового обладнання та систем відеоспостереження школами міста</t>
  </si>
  <si>
    <t>Управління освіти і науки, всього</t>
  </si>
  <si>
    <t xml:space="preserve"> Використання коштів</t>
  </si>
  <si>
    <t>№ №</t>
  </si>
  <si>
    <t>тис.грн.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</si>
  <si>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</si>
  <si>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Плата за здійснення торгівлі в інших місцях, крім ринків</t>
  </si>
  <si>
    <t>Внески замовників для розвитку інженерно-транспортної та соціальної інфраструктури міста</t>
  </si>
  <si>
    <t>Кошти на фінансування робіт по благоустрою та впорядкуванню міських кладовищ та місць масових поховань</t>
  </si>
  <si>
    <t>Плата за відновлення знесених зелених насаджень</t>
  </si>
  <si>
    <t>Кошти від суб'єктів господарювання, які надають послуги в мережі кабельного телебачення</t>
  </si>
  <si>
    <t>Надходження від плати за користування місцем розташування рекламних засобів, що перебуває в комунальній власності</t>
  </si>
  <si>
    <t>Щомісячні внески суб'єктів господарювання, що здійснюють перевезення пасажирів у м. Тернополі автобусами, маршрутними та легковими таксі, на розвиток інфраструктури міських пасажирських перевезень</t>
  </si>
  <si>
    <t>Плата за участь у конкурсах на перевезення пасажирів на автобусних маршрутах загального користування</t>
  </si>
  <si>
    <t>Добровільні внески фізичних та юридичних осіб на соціально-економічний розвиток міста</t>
  </si>
  <si>
    <t>в т.ч.</t>
  </si>
  <si>
    <t xml:space="preserve">Надійшло з початку року на рахунок цільового фонду, </t>
  </si>
  <si>
    <t>Надходження коштів</t>
  </si>
  <si>
    <t>№ п/п</t>
  </si>
  <si>
    <t xml:space="preserve">                                                                                                           </t>
  </si>
  <si>
    <t xml:space="preserve"> про надходження і використання коштів фонду соціально-економічного розвитку міста  Тернополя (громади) за   2019р.</t>
  </si>
  <si>
    <t>Дані</t>
  </si>
  <si>
    <t xml:space="preserve">              від ______________2020р. № ____</t>
  </si>
  <si>
    <t xml:space="preserve">                              Додаток  № 3</t>
  </si>
  <si>
    <t>до рішення  міської ради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</si>
</sst>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2" fillId="0" borderId="0"/>
    <xf numFmtId="0" fontId="1" fillId="0" borderId="0"/>
    <xf numFmtId="0" fontId="26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 shrinkToFit="1"/>
    </xf>
    <xf numFmtId="164" fontId="15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 shrinkToFit="1"/>
    </xf>
    <xf numFmtId="164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 shrinkToFit="1"/>
    </xf>
    <xf numFmtId="164" fontId="17" fillId="0" borderId="1" xfId="1" applyNumberFormat="1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1" applyFont="1" applyBorder="1" applyAlignment="1">
      <alignment horizontal="left" vertical="center" wrapText="1" shrinkToFit="1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 shrinkToFit="1"/>
    </xf>
    <xf numFmtId="164" fontId="20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1" fontId="17" fillId="2" borderId="1" xfId="2" applyNumberFormat="1" applyFont="1" applyFill="1" applyBorder="1" applyAlignment="1">
      <alignment horizontal="left" vertical="center"/>
    </xf>
    <xf numFmtId="1" fontId="17" fillId="2" borderId="1" xfId="2" applyNumberFormat="1" applyFont="1" applyFill="1" applyBorder="1" applyAlignment="1">
      <alignment horizontal="left" vertical="center" wrapText="1" shrinkToFit="1"/>
    </xf>
    <xf numFmtId="165" fontId="17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 shrinkToFi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 shrinkToFit="1"/>
    </xf>
    <xf numFmtId="1" fontId="15" fillId="0" borderId="1" xfId="2" applyNumberFormat="1" applyFont="1" applyFill="1" applyBorder="1" applyAlignment="1">
      <alignment horizontal="left" vertical="center" wrapText="1" shrinkToFit="1"/>
    </xf>
    <xf numFmtId="1" fontId="16" fillId="0" borderId="1" xfId="2" applyNumberFormat="1" applyFont="1" applyFill="1" applyBorder="1" applyAlignment="1">
      <alignment horizontal="left" vertical="center" wrapText="1" shrinkToFit="1"/>
    </xf>
    <xf numFmtId="1" fontId="17" fillId="0" borderId="1" xfId="2" applyNumberFormat="1" applyFont="1" applyFill="1" applyBorder="1" applyAlignment="1">
      <alignment horizontal="left" vertical="center" wrapText="1" shrinkToFi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 shrinkToFit="1"/>
    </xf>
    <xf numFmtId="164" fontId="24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25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center" vertical="center"/>
    </xf>
    <xf numFmtId="0" fontId="17" fillId="0" borderId="0" xfId="1" applyFont="1"/>
    <xf numFmtId="0" fontId="21" fillId="0" borderId="0" xfId="1" applyFont="1"/>
    <xf numFmtId="0" fontId="26" fillId="0" borderId="0" xfId="4"/>
    <xf numFmtId="0" fontId="26" fillId="0" borderId="0" xfId="4" applyAlignment="1">
      <alignment wrapText="1" shrinkToFit="1"/>
    </xf>
    <xf numFmtId="0" fontId="26" fillId="0" borderId="0" xfId="4" applyAlignment="1"/>
    <xf numFmtId="0" fontId="27" fillId="0" borderId="0" xfId="4" applyFont="1" applyAlignment="1">
      <alignment horizontal="right"/>
    </xf>
    <xf numFmtId="0" fontId="26" fillId="0" borderId="0" xfId="4" applyAlignment="1">
      <alignment horizontal="right"/>
    </xf>
    <xf numFmtId="0" fontId="26" fillId="0" borderId="0" xfId="4" applyAlignment="1">
      <alignment horizontal="left" wrapText="1" shrinkToFit="1"/>
    </xf>
    <xf numFmtId="0" fontId="30" fillId="0" borderId="0" xfId="4" applyFont="1"/>
    <xf numFmtId="0" fontId="26" fillId="0" borderId="9" xfId="4" applyBorder="1" applyAlignment="1">
      <alignment horizontal="center" vertical="top" wrapText="1" shrinkToFit="1"/>
    </xf>
    <xf numFmtId="0" fontId="31" fillId="0" borderId="1" xfId="4" applyFont="1" applyBorder="1" applyAlignment="1">
      <alignment horizontal="center" vertical="top" wrapText="1" shrinkToFit="1"/>
    </xf>
    <xf numFmtId="0" fontId="31" fillId="0" borderId="11" xfId="4" applyFont="1" applyBorder="1" applyAlignment="1">
      <alignment horizontal="center" vertical="top" wrapText="1" shrinkToFit="1"/>
    </xf>
    <xf numFmtId="49" fontId="26" fillId="0" borderId="1" xfId="4" applyNumberFormat="1" applyBorder="1"/>
    <xf numFmtId="0" fontId="27" fillId="0" borderId="4" xfId="4" applyFont="1" applyBorder="1" applyAlignment="1">
      <alignment horizontal="center" vertical="center" wrapText="1" shrinkToFit="1"/>
    </xf>
    <xf numFmtId="166" fontId="27" fillId="0" borderId="1" xfId="4" applyNumberFormat="1" applyFont="1" applyBorder="1" applyAlignment="1" applyProtection="1">
      <alignment horizontal="center" vertical="center"/>
      <protection locked="0"/>
    </xf>
    <xf numFmtId="166" fontId="26" fillId="0" borderId="1" xfId="4" applyNumberFormat="1" applyFont="1" applyBorder="1" applyAlignment="1" applyProtection="1">
      <alignment horizontal="center" vertical="center"/>
    </xf>
    <xf numFmtId="166" fontId="26" fillId="0" borderId="11" xfId="4" applyNumberFormat="1" applyFont="1" applyBorder="1" applyAlignment="1">
      <alignment horizontal="center" vertical="center"/>
    </xf>
    <xf numFmtId="166" fontId="27" fillId="0" borderId="1" xfId="4" applyNumberFormat="1" applyFont="1" applyFill="1" applyBorder="1" applyAlignment="1" applyProtection="1">
      <alignment horizontal="center" vertical="center"/>
      <protection locked="0"/>
    </xf>
    <xf numFmtId="0" fontId="28" fillId="0" borderId="4" xfId="4" applyFont="1" applyBorder="1" applyAlignment="1">
      <alignment horizontal="center" vertical="center" wrapText="1" shrinkToFit="1"/>
    </xf>
    <xf numFmtId="166" fontId="28" fillId="0" borderId="1" xfId="4" applyNumberFormat="1" applyFont="1" applyBorder="1" applyAlignment="1">
      <alignment horizontal="center" vertical="center"/>
    </xf>
    <xf numFmtId="166" fontId="28" fillId="0" borderId="11" xfId="4" applyNumberFormat="1" applyFont="1" applyBorder="1" applyAlignment="1">
      <alignment horizontal="center" vertical="center"/>
    </xf>
    <xf numFmtId="0" fontId="27" fillId="0" borderId="4" xfId="4" applyFont="1" applyBorder="1" applyAlignment="1">
      <alignment wrapText="1" shrinkToFit="1"/>
    </xf>
    <xf numFmtId="166" fontId="27" fillId="0" borderId="1" xfId="4" applyNumberFormat="1" applyFont="1" applyBorder="1" applyAlignment="1" applyProtection="1">
      <alignment horizontal="center" vertical="center" wrapText="1"/>
      <protection locked="0"/>
    </xf>
    <xf numFmtId="166" fontId="26" fillId="0" borderId="1" xfId="4" applyNumberFormat="1" applyFont="1" applyBorder="1" applyAlignment="1" applyProtection="1">
      <alignment horizontal="center" vertical="center" wrapText="1"/>
    </xf>
    <xf numFmtId="166" fontId="26" fillId="0" borderId="1" xfId="4" applyNumberFormat="1" applyFont="1" applyBorder="1" applyAlignment="1" applyProtection="1">
      <alignment horizontal="center" vertical="center" wrapText="1"/>
      <protection locked="0"/>
    </xf>
    <xf numFmtId="166" fontId="26" fillId="0" borderId="11" xfId="4" applyNumberFormat="1" applyFont="1" applyBorder="1" applyAlignment="1">
      <alignment horizontal="center" vertical="center" wrapText="1"/>
    </xf>
    <xf numFmtId="0" fontId="28" fillId="0" borderId="4" xfId="4" applyFont="1" applyBorder="1" applyAlignment="1">
      <alignment wrapText="1" shrinkToFit="1"/>
    </xf>
    <xf numFmtId="0" fontId="26" fillId="0" borderId="0" xfId="4" applyBorder="1"/>
    <xf numFmtId="0" fontId="26" fillId="0" borderId="13" xfId="4" applyBorder="1"/>
    <xf numFmtId="0" fontId="27" fillId="0" borderId="0" xfId="4" applyFont="1"/>
    <xf numFmtId="0" fontId="26" fillId="0" borderId="0" xfId="4" applyFont="1" applyAlignment="1">
      <alignment horizontal="left"/>
    </xf>
    <xf numFmtId="0" fontId="26" fillId="0" borderId="0" xfId="4" applyAlignment="1">
      <alignment horizontal="left"/>
    </xf>
    <xf numFmtId="0" fontId="26" fillId="0" borderId="0" xfId="4" applyFont="1"/>
    <xf numFmtId="0" fontId="26" fillId="0" borderId="0" xfId="4" applyFont="1" applyAlignment="1"/>
    <xf numFmtId="0" fontId="2" fillId="0" borderId="0" xfId="6"/>
    <xf numFmtId="0" fontId="7" fillId="0" borderId="0" xfId="6" applyFont="1"/>
    <xf numFmtId="0" fontId="32" fillId="0" borderId="0" xfId="6" applyFont="1"/>
    <xf numFmtId="0" fontId="21" fillId="0" borderId="0" xfId="6" applyFont="1"/>
    <xf numFmtId="164" fontId="11" fillId="0" borderId="1" xfId="5" applyNumberFormat="1" applyFont="1" applyBorder="1" applyAlignment="1">
      <alignment horizontal="center" wrapText="1"/>
    </xf>
    <xf numFmtId="0" fontId="11" fillId="0" borderId="1" xfId="5" applyFont="1" applyBorder="1" applyAlignment="1">
      <alignment wrapText="1"/>
    </xf>
    <xf numFmtId="0" fontId="21" fillId="0" borderId="1" xfId="5" applyFont="1" applyBorder="1" applyAlignment="1">
      <alignment horizontal="center" wrapText="1"/>
    </xf>
    <xf numFmtId="164" fontId="4" fillId="0" borderId="1" xfId="5" applyNumberFormat="1" applyFont="1" applyBorder="1" applyAlignment="1">
      <alignment horizontal="center" wrapText="1"/>
    </xf>
    <xf numFmtId="0" fontId="11" fillId="0" borderId="1" xfId="5" applyFont="1" applyBorder="1" applyAlignment="1">
      <alignment horizontal="center" wrapText="1"/>
    </xf>
    <xf numFmtId="0" fontId="4" fillId="0" borderId="1" xfId="5" applyFont="1" applyBorder="1" applyAlignment="1">
      <alignment wrapText="1"/>
    </xf>
    <xf numFmtId="0" fontId="21" fillId="0" borderId="0" xfId="6" applyFont="1" applyAlignment="1">
      <alignment horizontal="center"/>
    </xf>
    <xf numFmtId="0" fontId="33" fillId="0" borderId="0" xfId="6" applyFont="1"/>
    <xf numFmtId="164" fontId="21" fillId="0" borderId="0" xfId="6" applyNumberFormat="1" applyFont="1" applyAlignment="1">
      <alignment horizontal="center"/>
    </xf>
    <xf numFmtId="164" fontId="21" fillId="0" borderId="0" xfId="5" applyNumberFormat="1" applyFont="1" applyBorder="1" applyAlignment="1">
      <alignment horizontal="center" wrapText="1"/>
    </xf>
    <xf numFmtId="49" fontId="10" fillId="0" borderId="0" xfId="5" applyNumberFormat="1" applyFont="1" applyBorder="1" applyAlignment="1">
      <alignment vertical="top" wrapText="1"/>
    </xf>
    <xf numFmtId="0" fontId="21" fillId="0" borderId="0" xfId="5" applyFont="1" applyBorder="1" applyAlignment="1">
      <alignment horizontal="center" wrapText="1"/>
    </xf>
    <xf numFmtId="164" fontId="21" fillId="0" borderId="1" xfId="5" applyNumberFormat="1" applyFont="1" applyBorder="1" applyAlignment="1">
      <alignment horizontal="center" wrapText="1"/>
    </xf>
    <xf numFmtId="49" fontId="21" fillId="0" borderId="1" xfId="5" applyNumberFormat="1" applyFont="1" applyBorder="1" applyAlignment="1">
      <alignment vertical="top" wrapText="1"/>
    </xf>
    <xf numFmtId="0" fontId="21" fillId="0" borderId="1" xfId="5" applyFont="1" applyBorder="1" applyAlignment="1">
      <alignment vertical="top" wrapText="1"/>
    </xf>
    <xf numFmtId="0" fontId="10" fillId="0" borderId="1" xfId="5" applyFont="1" applyBorder="1" applyAlignment="1">
      <alignment horizontal="justify" vertical="top" wrapText="1"/>
    </xf>
    <xf numFmtId="0" fontId="10" fillId="0" borderId="1" xfId="5" applyFont="1" applyBorder="1" applyAlignment="1">
      <alignment horizontal="center" wrapText="1"/>
    </xf>
    <xf numFmtId="0" fontId="21" fillId="0" borderId="0" xfId="6" applyFont="1" applyAlignment="1">
      <alignment horizontal="right"/>
    </xf>
    <xf numFmtId="0" fontId="10" fillId="0" borderId="0" xfId="6" applyFont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/>
    </xf>
    <xf numFmtId="0" fontId="28" fillId="0" borderId="3" xfId="4" applyFont="1" applyBorder="1" applyAlignment="1">
      <alignment horizontal="center" vertical="center" wrapText="1" shrinkToFit="1"/>
    </xf>
    <xf numFmtId="0" fontId="28" fillId="0" borderId="12" xfId="4" applyFont="1" applyBorder="1" applyAlignment="1">
      <alignment horizontal="center" vertical="center" wrapText="1" shrinkToFit="1"/>
    </xf>
    <xf numFmtId="0" fontId="26" fillId="0" borderId="0" xfId="4" applyAlignment="1">
      <alignment horizontal="left"/>
    </xf>
    <xf numFmtId="0" fontId="28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1" fillId="0" borderId="5" xfId="4" applyFont="1" applyBorder="1" applyAlignment="1">
      <alignment horizontal="center" wrapText="1" shrinkToFit="1"/>
    </xf>
    <xf numFmtId="0" fontId="31" fillId="0" borderId="10" xfId="4" applyFont="1" applyBorder="1" applyAlignment="1">
      <alignment horizontal="center" wrapText="1" shrinkToFit="1"/>
    </xf>
    <xf numFmtId="0" fontId="26" fillId="0" borderId="6" xfId="4" applyBorder="1" applyAlignment="1">
      <alignment horizontal="center" wrapText="1" shrinkToFit="1"/>
    </xf>
    <xf numFmtId="0" fontId="26" fillId="0" borderId="4" xfId="4" applyBorder="1" applyAlignment="1">
      <alignment horizontal="center" wrapText="1" shrinkToFit="1"/>
    </xf>
    <xf numFmtId="0" fontId="29" fillId="0" borderId="7" xfId="4" applyFont="1" applyBorder="1" applyAlignment="1">
      <alignment horizontal="center" vertical="top" wrapText="1" shrinkToFit="1"/>
    </xf>
    <xf numFmtId="0" fontId="29" fillId="0" borderId="6" xfId="4" applyFont="1" applyBorder="1" applyAlignment="1">
      <alignment horizontal="center" vertical="top" wrapText="1" shrinkToFit="1"/>
    </xf>
    <xf numFmtId="0" fontId="29" fillId="0" borderId="8" xfId="4" applyFont="1" applyBorder="1" applyAlignment="1">
      <alignment horizontal="center" vertical="top" wrapText="1" shrinkToFit="1"/>
    </xf>
    <xf numFmtId="0" fontId="21" fillId="0" borderId="1" xfId="5" applyFont="1" applyBorder="1" applyAlignment="1">
      <alignment horizontal="center" wrapText="1"/>
    </xf>
    <xf numFmtId="0" fontId="21" fillId="0" borderId="5" xfId="5" applyFont="1" applyBorder="1" applyAlignment="1">
      <alignment vertical="top" wrapText="1"/>
    </xf>
    <xf numFmtId="0" fontId="21" fillId="0" borderId="10" xfId="5" applyFont="1" applyBorder="1" applyAlignment="1">
      <alignment vertical="top" wrapText="1"/>
    </xf>
    <xf numFmtId="164" fontId="21" fillId="0" borderId="1" xfId="5" applyNumberFormat="1" applyFont="1" applyBorder="1" applyAlignment="1">
      <alignment horizontal="center" wrapText="1"/>
    </xf>
    <xf numFmtId="0" fontId="16" fillId="0" borderId="0" xfId="6" applyFont="1" applyAlignment="1">
      <alignment horizontal="center"/>
    </xf>
    <xf numFmtId="0" fontId="10" fillId="0" borderId="0" xfId="6" applyFont="1" applyAlignment="1">
      <alignment horizontal="center" wrapText="1" shrinkToFit="1"/>
    </xf>
    <xf numFmtId="0" fontId="10" fillId="0" borderId="0" xfId="6" applyFont="1" applyAlignment="1">
      <alignment horizontal="center"/>
    </xf>
    <xf numFmtId="164" fontId="10" fillId="0" borderId="1" xfId="5" applyNumberFormat="1" applyFont="1" applyBorder="1" applyAlignment="1">
      <alignment horizontal="center" wrapText="1"/>
    </xf>
  </cellXfs>
  <cellStyles count="7">
    <cellStyle name="Обычный" xfId="0" builtinId="0"/>
    <cellStyle name="Обычный 2" xfId="3"/>
    <cellStyle name="Обычный 3" xfId="4"/>
    <cellStyle name="Обычный_Дод.№1 до РМР-доходи2004р." xfId="1"/>
    <cellStyle name="Обычный_дод17" xfId="5"/>
    <cellStyle name="Обычный_дод3" xfId="6"/>
    <cellStyle name="Обычный_ОБЛАСТІ 2002 РІЙОНИ 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topLeftCell="B1" workbookViewId="0">
      <selection activeCell="H91" sqref="H91"/>
    </sheetView>
  </sheetViews>
  <sheetFormatPr defaultColWidth="8.85546875" defaultRowHeight="15"/>
  <cols>
    <col min="1" max="1" width="15.42578125" style="2" customWidth="1"/>
    <col min="2" max="2" width="61.140625" style="2" customWidth="1"/>
    <col min="3" max="3" width="15.85546875" style="2" customWidth="1"/>
    <col min="4" max="4" width="16.140625" style="2" customWidth="1"/>
    <col min="5" max="5" width="12.42578125" style="2" customWidth="1"/>
    <col min="6" max="16384" width="8.85546875" style="2"/>
  </cols>
  <sheetData>
    <row r="1" spans="1:10" ht="3.75" customHeight="1">
      <c r="A1" s="1"/>
      <c r="B1" s="1"/>
      <c r="C1" s="1"/>
      <c r="D1" s="1"/>
      <c r="E1" s="1"/>
    </row>
    <row r="2" spans="1:10" ht="15.75">
      <c r="A2" s="1"/>
      <c r="B2" s="1"/>
      <c r="C2" s="1"/>
      <c r="D2" s="1" t="s">
        <v>0</v>
      </c>
      <c r="E2" s="3"/>
    </row>
    <row r="3" spans="1:10">
      <c r="A3" s="1"/>
      <c r="B3" s="1"/>
      <c r="C3" s="1"/>
      <c r="D3" s="2" t="s">
        <v>1</v>
      </c>
    </row>
    <row r="4" spans="1:10">
      <c r="A4" s="1"/>
      <c r="B4" s="4"/>
      <c r="C4" s="4"/>
      <c r="D4" s="5" t="s">
        <v>2</v>
      </c>
    </row>
    <row r="5" spans="1:10" ht="20.25">
      <c r="A5" s="112" t="s">
        <v>3</v>
      </c>
      <c r="B5" s="112"/>
      <c r="C5" s="112"/>
      <c r="D5" s="112"/>
      <c r="E5" s="112"/>
    </row>
    <row r="6" spans="1:10">
      <c r="A6" s="1"/>
      <c r="B6" s="1"/>
      <c r="C6" s="1"/>
      <c r="D6" s="1"/>
      <c r="E6" s="1"/>
    </row>
    <row r="7" spans="1:10" s="6" customFormat="1" ht="15.75" customHeight="1">
      <c r="A7" s="113" t="s">
        <v>4</v>
      </c>
      <c r="B7" s="114"/>
      <c r="C7" s="115" t="s">
        <v>5</v>
      </c>
      <c r="D7" s="115" t="s">
        <v>6</v>
      </c>
      <c r="E7" s="115" t="s">
        <v>7</v>
      </c>
    </row>
    <row r="8" spans="1:10" s="6" customFormat="1" ht="78" customHeight="1">
      <c r="A8" s="113"/>
      <c r="B8" s="114"/>
      <c r="C8" s="115"/>
      <c r="D8" s="115"/>
      <c r="E8" s="115"/>
      <c r="G8" s="6" t="s">
        <v>8</v>
      </c>
      <c r="J8" s="7"/>
    </row>
    <row r="9" spans="1:10" s="6" customFormat="1" ht="28.5" customHeight="1">
      <c r="A9" s="105" t="s">
        <v>9</v>
      </c>
      <c r="B9" s="105"/>
      <c r="C9" s="105"/>
      <c r="D9" s="105"/>
      <c r="E9" s="105"/>
    </row>
    <row r="10" spans="1:10" ht="22.5">
      <c r="A10" s="8">
        <v>10000000</v>
      </c>
      <c r="B10" s="9" t="s">
        <v>10</v>
      </c>
      <c r="C10" s="10">
        <f>C11+C15+C21+C14</f>
        <v>1419274.0999999999</v>
      </c>
      <c r="D10" s="10">
        <f>D11+D15+D21+D14</f>
        <v>1437080.423</v>
      </c>
      <c r="E10" s="10">
        <f>D10/C10*100</f>
        <v>101.25460776040372</v>
      </c>
    </row>
    <row r="11" spans="1:10" ht="37.5">
      <c r="A11" s="11">
        <v>11000000</v>
      </c>
      <c r="B11" s="12" t="s">
        <v>11</v>
      </c>
      <c r="C11" s="13">
        <f>C12+C13</f>
        <v>903068.6</v>
      </c>
      <c r="D11" s="13">
        <f>D12+D13</f>
        <v>922513.2</v>
      </c>
      <c r="E11" s="14">
        <f>D11/C11*100</f>
        <v>102.1531697591966</v>
      </c>
    </row>
    <row r="12" spans="1:10" ht="18.75">
      <c r="A12" s="15">
        <v>11010000</v>
      </c>
      <c r="B12" s="16" t="s">
        <v>12</v>
      </c>
      <c r="C12" s="17">
        <v>902768.6</v>
      </c>
      <c r="D12" s="17">
        <v>922058.7</v>
      </c>
      <c r="E12" s="17">
        <f>D12/C12*100</f>
        <v>102.1367712612069</v>
      </c>
      <c r="G12" s="2" t="s">
        <v>13</v>
      </c>
    </row>
    <row r="13" spans="1:10" ht="18.75">
      <c r="A13" s="15">
        <v>11020000</v>
      </c>
      <c r="B13" s="16" t="s">
        <v>14</v>
      </c>
      <c r="C13" s="17">
        <v>300</v>
      </c>
      <c r="D13" s="17">
        <v>454.5</v>
      </c>
      <c r="E13" s="17">
        <f>D13/C13*100</f>
        <v>151.5</v>
      </c>
    </row>
    <row r="14" spans="1:10" ht="37.5">
      <c r="A14" s="11">
        <v>13000000</v>
      </c>
      <c r="B14" s="12" t="s">
        <v>15</v>
      </c>
      <c r="C14" s="14">
        <v>0</v>
      </c>
      <c r="D14" s="14">
        <v>77.8</v>
      </c>
      <c r="E14" s="14" t="s">
        <v>16</v>
      </c>
    </row>
    <row r="15" spans="1:10" ht="18.75">
      <c r="A15" s="11">
        <v>14000000</v>
      </c>
      <c r="B15" s="12" t="s">
        <v>17</v>
      </c>
      <c r="C15" s="14">
        <f>C16+C18+C20</f>
        <v>138106.79999999999</v>
      </c>
      <c r="D15" s="14">
        <f>D16+D18+D20</f>
        <v>123231.79999999999</v>
      </c>
      <c r="E15" s="14">
        <f t="shared" ref="E15:E30" si="0">D15/C15*100</f>
        <v>89.229350039244991</v>
      </c>
    </row>
    <row r="16" spans="1:10" ht="37.5">
      <c r="A16" s="11">
        <v>14020000</v>
      </c>
      <c r="B16" s="12" t="s">
        <v>18</v>
      </c>
      <c r="C16" s="14">
        <f>C17</f>
        <v>13015</v>
      </c>
      <c r="D16" s="14">
        <f>D17</f>
        <v>11496.9</v>
      </c>
      <c r="E16" s="14">
        <f t="shared" si="0"/>
        <v>88.335766423357668</v>
      </c>
    </row>
    <row r="17" spans="1:10" ht="18.75">
      <c r="A17" s="15">
        <v>14021900</v>
      </c>
      <c r="B17" s="18" t="s">
        <v>19</v>
      </c>
      <c r="C17" s="17">
        <v>13015</v>
      </c>
      <c r="D17" s="17">
        <v>11496.9</v>
      </c>
      <c r="E17" s="17">
        <f t="shared" si="0"/>
        <v>88.335766423357668</v>
      </c>
    </row>
    <row r="18" spans="1:10" ht="37.5">
      <c r="A18" s="15">
        <v>14030000</v>
      </c>
      <c r="B18" s="12" t="s">
        <v>20</v>
      </c>
      <c r="C18" s="14">
        <f>C19</f>
        <v>52985</v>
      </c>
      <c r="D18" s="14">
        <f>D19</f>
        <v>47390.7</v>
      </c>
      <c r="E18" s="14">
        <f t="shared" si="0"/>
        <v>89.441728791167307</v>
      </c>
    </row>
    <row r="19" spans="1:10" ht="18.75">
      <c r="A19" s="15">
        <v>14031900</v>
      </c>
      <c r="B19" s="18" t="s">
        <v>19</v>
      </c>
      <c r="C19" s="17">
        <v>52985</v>
      </c>
      <c r="D19" s="17">
        <v>47390.7</v>
      </c>
      <c r="E19" s="17">
        <f t="shared" si="0"/>
        <v>89.441728791167307</v>
      </c>
    </row>
    <row r="20" spans="1:10" ht="56.25">
      <c r="A20" s="11">
        <v>14040000</v>
      </c>
      <c r="B20" s="12" t="s">
        <v>21</v>
      </c>
      <c r="C20" s="14">
        <v>72106.8</v>
      </c>
      <c r="D20" s="14">
        <v>64344.2</v>
      </c>
      <c r="E20" s="14">
        <f t="shared" si="0"/>
        <v>89.234579817714831</v>
      </c>
    </row>
    <row r="21" spans="1:10" ht="18.75">
      <c r="A21" s="11">
        <v>18000000</v>
      </c>
      <c r="B21" s="12" t="s">
        <v>22</v>
      </c>
      <c r="C21" s="14">
        <f>C22+C28</f>
        <v>378098.7</v>
      </c>
      <c r="D21" s="14">
        <f>D22+D28</f>
        <v>391257.62299999996</v>
      </c>
      <c r="E21" s="14">
        <f t="shared" si="0"/>
        <v>103.48028781902714</v>
      </c>
      <c r="G21" s="2" t="s">
        <v>8</v>
      </c>
    </row>
    <row r="22" spans="1:10" ht="19.5">
      <c r="A22" s="15"/>
      <c r="B22" s="19" t="s">
        <v>23</v>
      </c>
      <c r="C22" s="14">
        <f>C23+C27</f>
        <v>376034</v>
      </c>
      <c r="D22" s="14">
        <f>D23+D27</f>
        <v>388383.69999999995</v>
      </c>
      <c r="E22" s="14">
        <f t="shared" si="0"/>
        <v>103.28419770552661</v>
      </c>
    </row>
    <row r="23" spans="1:10" ht="19.5">
      <c r="A23" s="20">
        <v>18010000</v>
      </c>
      <c r="B23" s="21" t="s">
        <v>24</v>
      </c>
      <c r="C23" s="22">
        <f>C24+C25+C26</f>
        <v>136183.6</v>
      </c>
      <c r="D23" s="22">
        <f>D24+D25+D26</f>
        <v>145997.79999999999</v>
      </c>
      <c r="E23" s="22">
        <f t="shared" si="0"/>
        <v>107.20659462666575</v>
      </c>
    </row>
    <row r="24" spans="1:10" ht="18.75">
      <c r="A24" s="23" t="s">
        <v>25</v>
      </c>
      <c r="B24" s="16" t="s">
        <v>26</v>
      </c>
      <c r="C24" s="17">
        <v>49836.4</v>
      </c>
      <c r="D24" s="17">
        <v>54035</v>
      </c>
      <c r="E24" s="17">
        <f t="shared" si="0"/>
        <v>108.42476583380822</v>
      </c>
    </row>
    <row r="25" spans="1:10" ht="18.75">
      <c r="A25" s="23" t="s">
        <v>27</v>
      </c>
      <c r="B25" s="16" t="s">
        <v>28</v>
      </c>
      <c r="C25" s="17">
        <v>84164.800000000003</v>
      </c>
      <c r="D25" s="17">
        <v>90144.9</v>
      </c>
      <c r="E25" s="17">
        <f t="shared" si="0"/>
        <v>107.10522688820028</v>
      </c>
    </row>
    <row r="26" spans="1:10" ht="18.75">
      <c r="A26" s="23" t="s">
        <v>29</v>
      </c>
      <c r="B26" s="16" t="s">
        <v>30</v>
      </c>
      <c r="C26" s="17">
        <v>2182.4</v>
      </c>
      <c r="D26" s="17">
        <v>1817.9</v>
      </c>
      <c r="E26" s="17">
        <f t="shared" si="0"/>
        <v>83.298203812316714</v>
      </c>
      <c r="G26" s="2" t="s">
        <v>8</v>
      </c>
      <c r="J26" s="2" t="s">
        <v>8</v>
      </c>
    </row>
    <row r="27" spans="1:10" ht="19.5">
      <c r="A27" s="20">
        <v>18050000</v>
      </c>
      <c r="B27" s="21" t="s">
        <v>31</v>
      </c>
      <c r="C27" s="22">
        <v>239850.4</v>
      </c>
      <c r="D27" s="22">
        <v>242385.9</v>
      </c>
      <c r="E27" s="14">
        <f t="shared" si="0"/>
        <v>101.05711726976483</v>
      </c>
      <c r="H27" s="2" t="s">
        <v>8</v>
      </c>
    </row>
    <row r="28" spans="1:10" ht="19.5">
      <c r="A28" s="11"/>
      <c r="B28" s="19" t="s">
        <v>32</v>
      </c>
      <c r="C28" s="14">
        <f>C29+C30+C31</f>
        <v>2064.6999999999998</v>
      </c>
      <c r="D28" s="14">
        <f>D29+D30+D31</f>
        <v>2873.9229999999998</v>
      </c>
      <c r="E28" s="14">
        <f t="shared" si="0"/>
        <v>139.19324841381317</v>
      </c>
    </row>
    <row r="29" spans="1:10" ht="29.25" customHeight="1">
      <c r="A29" s="15">
        <v>18020000</v>
      </c>
      <c r="B29" s="16" t="s">
        <v>33</v>
      </c>
      <c r="C29" s="17">
        <v>1844.7</v>
      </c>
      <c r="D29" s="17">
        <v>2412.6999999999998</v>
      </c>
      <c r="E29" s="17">
        <f t="shared" si="0"/>
        <v>130.79091451184473</v>
      </c>
    </row>
    <row r="30" spans="1:10" ht="18.75">
      <c r="A30" s="15">
        <v>18030000</v>
      </c>
      <c r="B30" s="16" t="s">
        <v>34</v>
      </c>
      <c r="C30" s="17">
        <v>220</v>
      </c>
      <c r="D30" s="17">
        <v>461.2</v>
      </c>
      <c r="E30" s="17">
        <f t="shared" si="0"/>
        <v>209.63636363636363</v>
      </c>
    </row>
    <row r="31" spans="1:10" ht="40.5" customHeight="1">
      <c r="A31" s="24">
        <v>18040000</v>
      </c>
      <c r="B31" s="25" t="s">
        <v>35</v>
      </c>
      <c r="C31" s="17">
        <v>0</v>
      </c>
      <c r="D31" s="26">
        <v>2.3E-2</v>
      </c>
      <c r="E31" s="17" t="s">
        <v>16</v>
      </c>
    </row>
    <row r="32" spans="1:10" ht="22.5">
      <c r="A32" s="27">
        <v>20000000</v>
      </c>
      <c r="B32" s="28" t="s">
        <v>36</v>
      </c>
      <c r="C32" s="10">
        <f>C33+C41+C49</f>
        <v>51718.1</v>
      </c>
      <c r="D32" s="10">
        <f>D33+D41+D49</f>
        <v>49331.7</v>
      </c>
      <c r="E32" s="10">
        <f>D32/C32*100</f>
        <v>95.385754697098307</v>
      </c>
    </row>
    <row r="33" spans="1:11" ht="37.5">
      <c r="A33" s="11">
        <v>21000000</v>
      </c>
      <c r="B33" s="12" t="s">
        <v>37</v>
      </c>
      <c r="C33" s="14">
        <f>C34+C35+C36+C37+C38+C39+C40</f>
        <v>12013.5</v>
      </c>
      <c r="D33" s="14">
        <f>D34+D35+D36+D37+D38+D39+D40</f>
        <v>14387.3</v>
      </c>
      <c r="E33" s="14">
        <f>D33/C33*100</f>
        <v>119.75943729970449</v>
      </c>
    </row>
    <row r="34" spans="1:11" ht="37.5">
      <c r="A34" s="15">
        <v>21010300</v>
      </c>
      <c r="B34" s="16" t="s">
        <v>38</v>
      </c>
      <c r="C34" s="17">
        <v>506</v>
      </c>
      <c r="D34" s="17">
        <v>583.70000000000005</v>
      </c>
      <c r="E34" s="17">
        <f>D34/C34*100</f>
        <v>115.35573122529645</v>
      </c>
    </row>
    <row r="35" spans="1:11" ht="37.5">
      <c r="A35" s="15">
        <v>21050000</v>
      </c>
      <c r="B35" s="16" t="s">
        <v>39</v>
      </c>
      <c r="C35" s="17">
        <v>8500</v>
      </c>
      <c r="D35" s="17">
        <v>9546.9</v>
      </c>
      <c r="E35" s="17">
        <f>D35/C35*100</f>
        <v>112.31647058823529</v>
      </c>
    </row>
    <row r="36" spans="1:11" ht="18.75">
      <c r="A36" s="15">
        <v>21080500</v>
      </c>
      <c r="B36" s="16" t="s">
        <v>40</v>
      </c>
      <c r="C36" s="17">
        <v>563.79999999999995</v>
      </c>
      <c r="D36" s="17">
        <v>344.4</v>
      </c>
      <c r="E36" s="17">
        <f>D36/C36*100</f>
        <v>61.085491308974817</v>
      </c>
    </row>
    <row r="37" spans="1:11" ht="42" customHeight="1">
      <c r="A37" s="15">
        <v>21080900</v>
      </c>
      <c r="B37" s="16" t="s">
        <v>41</v>
      </c>
      <c r="C37" s="17">
        <v>100</v>
      </c>
      <c r="D37" s="17">
        <v>2.4</v>
      </c>
      <c r="E37" s="17" t="s">
        <v>16</v>
      </c>
    </row>
    <row r="38" spans="1:11" ht="18.75">
      <c r="A38" s="15">
        <v>21081100</v>
      </c>
      <c r="B38" s="16" t="s">
        <v>42</v>
      </c>
      <c r="C38" s="17">
        <v>643.70000000000005</v>
      </c>
      <c r="D38" s="17">
        <v>1625.4</v>
      </c>
      <c r="E38" s="17">
        <f t="shared" ref="E38:E49" si="1">D38/C38*100</f>
        <v>252.50893273263944</v>
      </c>
    </row>
    <row r="39" spans="1:11" ht="56.25">
      <c r="A39" s="15">
        <v>21081500</v>
      </c>
      <c r="B39" s="16" t="s">
        <v>43</v>
      </c>
      <c r="C39" s="17">
        <v>800</v>
      </c>
      <c r="D39" s="17">
        <v>466.4</v>
      </c>
      <c r="E39" s="17">
        <f t="shared" si="1"/>
        <v>58.3</v>
      </c>
    </row>
    <row r="40" spans="1:11" ht="18.75">
      <c r="A40" s="15">
        <v>21081700</v>
      </c>
      <c r="B40" s="16" t="s">
        <v>44</v>
      </c>
      <c r="C40" s="17">
        <v>900</v>
      </c>
      <c r="D40" s="17">
        <v>1818.1</v>
      </c>
      <c r="E40" s="17">
        <f t="shared" si="1"/>
        <v>202.01111111111109</v>
      </c>
    </row>
    <row r="41" spans="1:11" ht="37.5">
      <c r="A41" s="11">
        <v>22000000</v>
      </c>
      <c r="B41" s="12" t="s">
        <v>45</v>
      </c>
      <c r="C41" s="14">
        <f>C44+C47+C48+C45+C43+C46</f>
        <v>39204.6</v>
      </c>
      <c r="D41" s="14">
        <f>D44+D47+D48+D45+D43+D46</f>
        <v>34495.1</v>
      </c>
      <c r="E41" s="14">
        <f t="shared" si="1"/>
        <v>87.98737903205236</v>
      </c>
    </row>
    <row r="42" spans="1:11" ht="19.5">
      <c r="A42" s="20">
        <v>22010000</v>
      </c>
      <c r="B42" s="21" t="s">
        <v>46</v>
      </c>
      <c r="C42" s="22">
        <f>C43+C44+C45+C46</f>
        <v>29201.200000000001</v>
      </c>
      <c r="D42" s="22">
        <f>D43+D44+D45+D46</f>
        <v>22115.200000000001</v>
      </c>
      <c r="E42" s="22">
        <f t="shared" si="1"/>
        <v>75.7338739503856</v>
      </c>
    </row>
    <row r="43" spans="1:11" ht="56.25">
      <c r="A43" s="15">
        <v>22010300</v>
      </c>
      <c r="B43" s="16" t="s">
        <v>47</v>
      </c>
      <c r="C43" s="17">
        <v>850</v>
      </c>
      <c r="D43" s="17">
        <v>903</v>
      </c>
      <c r="E43" s="17">
        <f t="shared" si="1"/>
        <v>106.23529411764704</v>
      </c>
    </row>
    <row r="44" spans="1:11" ht="18.75">
      <c r="A44" s="15">
        <v>22012500</v>
      </c>
      <c r="B44" s="16" t="s">
        <v>48</v>
      </c>
      <c r="C44" s="17">
        <v>27001.200000000001</v>
      </c>
      <c r="D44" s="17">
        <v>20248.2</v>
      </c>
      <c r="E44" s="17">
        <f t="shared" si="1"/>
        <v>74.990000444424695</v>
      </c>
    </row>
    <row r="45" spans="1:11" ht="37.5">
      <c r="A45" s="15">
        <v>22012600</v>
      </c>
      <c r="B45" s="16" t="s">
        <v>49</v>
      </c>
      <c r="C45" s="17">
        <v>1300</v>
      </c>
      <c r="D45" s="17">
        <v>863.8</v>
      </c>
      <c r="E45" s="17">
        <f t="shared" si="1"/>
        <v>66.446153846153848</v>
      </c>
    </row>
    <row r="46" spans="1:11" ht="56.25">
      <c r="A46" s="15">
        <v>22012900</v>
      </c>
      <c r="B46" s="16" t="s">
        <v>50</v>
      </c>
      <c r="C46" s="17">
        <v>50</v>
      </c>
      <c r="D46" s="17">
        <v>100.2</v>
      </c>
      <c r="E46" s="17">
        <f t="shared" si="1"/>
        <v>200.4</v>
      </c>
    </row>
    <row r="47" spans="1:11" ht="75">
      <c r="A47" s="11">
        <v>22080400</v>
      </c>
      <c r="B47" s="12" t="s">
        <v>51</v>
      </c>
      <c r="C47" s="14">
        <v>9003.4</v>
      </c>
      <c r="D47" s="14">
        <v>11906.6</v>
      </c>
      <c r="E47" s="14">
        <f t="shared" si="1"/>
        <v>132.24559610813694</v>
      </c>
      <c r="K47" s="2" t="s">
        <v>8</v>
      </c>
    </row>
    <row r="48" spans="1:11" ht="18.75">
      <c r="A48" s="11">
        <v>22090000</v>
      </c>
      <c r="B48" s="12" t="s">
        <v>52</v>
      </c>
      <c r="C48" s="14">
        <v>1000</v>
      </c>
      <c r="D48" s="14">
        <v>473.3</v>
      </c>
      <c r="E48" s="14">
        <f t="shared" si="1"/>
        <v>47.33</v>
      </c>
    </row>
    <row r="49" spans="1:5" ht="18.75">
      <c r="A49" s="11">
        <v>24000000</v>
      </c>
      <c r="B49" s="12" t="s">
        <v>53</v>
      </c>
      <c r="C49" s="14">
        <f>C50+C51</f>
        <v>500</v>
      </c>
      <c r="D49" s="14">
        <f>D50+D51</f>
        <v>449.3</v>
      </c>
      <c r="E49" s="14">
        <f t="shared" si="1"/>
        <v>89.860000000000014</v>
      </c>
    </row>
    <row r="50" spans="1:5" ht="39.75" customHeight="1">
      <c r="A50" s="15">
        <v>24030000</v>
      </c>
      <c r="B50" s="16" t="s">
        <v>54</v>
      </c>
      <c r="C50" s="17">
        <v>0</v>
      </c>
      <c r="D50" s="17">
        <v>58.3</v>
      </c>
      <c r="E50" s="14" t="s">
        <v>16</v>
      </c>
    </row>
    <row r="51" spans="1:5" ht="18.75">
      <c r="A51" s="15">
        <v>24060300</v>
      </c>
      <c r="B51" s="16" t="s">
        <v>40</v>
      </c>
      <c r="C51" s="17">
        <v>500</v>
      </c>
      <c r="D51" s="17">
        <v>391</v>
      </c>
      <c r="E51" s="17">
        <f t="shared" ref="E51:E78" si="2">D51/C51*100</f>
        <v>78.2</v>
      </c>
    </row>
    <row r="52" spans="1:5" ht="20.25">
      <c r="A52" s="29">
        <v>30000000</v>
      </c>
      <c r="B52" s="30" t="s">
        <v>55</v>
      </c>
      <c r="C52" s="17"/>
      <c r="D52" s="17">
        <f>D53</f>
        <v>0.7</v>
      </c>
      <c r="E52" s="17"/>
    </row>
    <row r="53" spans="1:5" ht="56.25">
      <c r="A53" s="15">
        <v>31010200</v>
      </c>
      <c r="B53" s="16" t="s">
        <v>56</v>
      </c>
      <c r="C53" s="17"/>
      <c r="D53" s="17">
        <v>0.7</v>
      </c>
      <c r="E53" s="17"/>
    </row>
    <row r="54" spans="1:5" ht="22.5">
      <c r="A54" s="27">
        <v>40000000</v>
      </c>
      <c r="B54" s="31" t="s">
        <v>57</v>
      </c>
      <c r="C54" s="10">
        <f>C55+C63+C64</f>
        <v>1027582.4950000001</v>
      </c>
      <c r="D54" s="10">
        <f>D55+D63+D64</f>
        <v>988161.3</v>
      </c>
      <c r="E54" s="10">
        <f t="shared" si="2"/>
        <v>96.163695353724364</v>
      </c>
    </row>
    <row r="55" spans="1:5" ht="37.5">
      <c r="A55" s="11">
        <v>41030000</v>
      </c>
      <c r="B55" s="32" t="s">
        <v>58</v>
      </c>
      <c r="C55" s="14">
        <f>SUM(C56:C62)</f>
        <v>537784.30000000005</v>
      </c>
      <c r="D55" s="14">
        <f>SUM(D56:D62)</f>
        <v>537779.5</v>
      </c>
      <c r="E55" s="17">
        <f t="shared" si="2"/>
        <v>99.999107448841471</v>
      </c>
    </row>
    <row r="56" spans="1:5" ht="76.5" customHeight="1">
      <c r="A56" s="15">
        <v>41030400</v>
      </c>
      <c r="B56" s="33" t="s">
        <v>59</v>
      </c>
      <c r="C56" s="17">
        <v>1012.9</v>
      </c>
      <c r="D56" s="17">
        <v>1012.9</v>
      </c>
      <c r="E56" s="17">
        <f t="shared" si="2"/>
        <v>100</v>
      </c>
    </row>
    <row r="57" spans="1:5" ht="37.5">
      <c r="A57" s="15">
        <v>41033200</v>
      </c>
      <c r="B57" s="33" t="s">
        <v>60</v>
      </c>
      <c r="C57" s="17">
        <v>1455.1</v>
      </c>
      <c r="D57" s="17">
        <v>1455.1</v>
      </c>
      <c r="E57" s="17">
        <f t="shared" si="2"/>
        <v>100</v>
      </c>
    </row>
    <row r="58" spans="1:5" ht="56.25">
      <c r="A58" s="15">
        <v>41033800</v>
      </c>
      <c r="B58" s="33" t="s">
        <v>61</v>
      </c>
      <c r="C58" s="17">
        <v>266</v>
      </c>
      <c r="D58" s="17">
        <v>266</v>
      </c>
      <c r="E58" s="17">
        <f t="shared" si="2"/>
        <v>100</v>
      </c>
    </row>
    <row r="59" spans="1:5" ht="37.5">
      <c r="A59" s="34">
        <v>41033900</v>
      </c>
      <c r="B59" s="16" t="s">
        <v>62</v>
      </c>
      <c r="C59" s="35">
        <v>321911.59999999998</v>
      </c>
      <c r="D59" s="36">
        <v>321911.59999999998</v>
      </c>
      <c r="E59" s="17">
        <f t="shared" si="2"/>
        <v>100</v>
      </c>
    </row>
    <row r="60" spans="1:5" ht="36" customHeight="1">
      <c r="A60" s="34">
        <v>41034200</v>
      </c>
      <c r="B60" s="16" t="s">
        <v>63</v>
      </c>
      <c r="C60" s="35">
        <v>157845.70000000001</v>
      </c>
      <c r="D60" s="36">
        <v>157845.70000000001</v>
      </c>
      <c r="E60" s="17">
        <f t="shared" si="2"/>
        <v>100</v>
      </c>
    </row>
    <row r="61" spans="1:5" ht="39.75" customHeight="1">
      <c r="A61" s="34">
        <v>41034500</v>
      </c>
      <c r="B61" s="16" t="s">
        <v>64</v>
      </c>
      <c r="C61" s="36">
        <v>20293</v>
      </c>
      <c r="D61" s="36">
        <v>20288.2</v>
      </c>
      <c r="E61" s="17">
        <f t="shared" si="2"/>
        <v>99.976346523431729</v>
      </c>
    </row>
    <row r="62" spans="1:5" ht="39.75" customHeight="1">
      <c r="A62" s="34">
        <v>41037400</v>
      </c>
      <c r="B62" s="16" t="s">
        <v>65</v>
      </c>
      <c r="C62" s="36">
        <v>35000</v>
      </c>
      <c r="D62" s="36">
        <v>35000</v>
      </c>
      <c r="E62" s="17">
        <f t="shared" si="2"/>
        <v>100</v>
      </c>
    </row>
    <row r="63" spans="1:5" ht="37.5">
      <c r="A63" s="37">
        <v>41040000</v>
      </c>
      <c r="B63" s="12" t="s">
        <v>66</v>
      </c>
      <c r="C63" s="13">
        <v>25681</v>
      </c>
      <c r="D63" s="13">
        <v>25681</v>
      </c>
      <c r="E63" s="14">
        <f t="shared" si="2"/>
        <v>100</v>
      </c>
    </row>
    <row r="64" spans="1:5" ht="37.5">
      <c r="A64" s="37">
        <v>41050000</v>
      </c>
      <c r="B64" s="12" t="s">
        <v>67</v>
      </c>
      <c r="C64" s="13">
        <f>SUM(C65:C81)</f>
        <v>464117.19500000012</v>
      </c>
      <c r="D64" s="13">
        <f>SUM(D65:D81)</f>
        <v>424700.8000000001</v>
      </c>
      <c r="E64" s="17">
        <f t="shared" si="2"/>
        <v>91.507232348932902</v>
      </c>
    </row>
    <row r="65" spans="1:7" ht="75" customHeight="1">
      <c r="A65" s="34">
        <v>41050100</v>
      </c>
      <c r="B65" s="16" t="s">
        <v>68</v>
      </c>
      <c r="C65" s="35">
        <v>129685.4</v>
      </c>
      <c r="D65" s="36">
        <v>129017</v>
      </c>
      <c r="E65" s="17">
        <f t="shared" si="2"/>
        <v>99.484598883143363</v>
      </c>
    </row>
    <row r="66" spans="1:7" ht="56.25">
      <c r="A66" s="34">
        <v>41050300</v>
      </c>
      <c r="B66" s="16" t="s">
        <v>69</v>
      </c>
      <c r="C66" s="35">
        <v>287606.40000000002</v>
      </c>
      <c r="D66" s="36">
        <v>251283.7</v>
      </c>
      <c r="E66" s="17">
        <f t="shared" si="2"/>
        <v>87.370691333711619</v>
      </c>
      <c r="G66" s="2" t="s">
        <v>8</v>
      </c>
    </row>
    <row r="67" spans="1:7" ht="75">
      <c r="A67" s="34">
        <v>41050400</v>
      </c>
      <c r="B67" s="16" t="s">
        <v>70</v>
      </c>
      <c r="C67" s="36">
        <v>2408.741</v>
      </c>
      <c r="D67" s="36">
        <v>2355.6</v>
      </c>
      <c r="E67" s="17">
        <f t="shared" si="2"/>
        <v>97.793826733550844</v>
      </c>
    </row>
    <row r="68" spans="1:7" ht="75">
      <c r="A68" s="34">
        <v>41050500</v>
      </c>
      <c r="B68" s="16" t="s">
        <v>71</v>
      </c>
      <c r="C68" s="35">
        <v>4941.6000000000004</v>
      </c>
      <c r="D68" s="36">
        <v>4832.7</v>
      </c>
      <c r="E68" s="17">
        <f t="shared" si="2"/>
        <v>97.796260320543936</v>
      </c>
    </row>
    <row r="69" spans="1:7" ht="115.5" customHeight="1">
      <c r="A69" s="34">
        <v>41050700</v>
      </c>
      <c r="B69" s="16" t="s">
        <v>72</v>
      </c>
      <c r="C69" s="36">
        <v>716.9</v>
      </c>
      <c r="D69" s="36">
        <v>700.7</v>
      </c>
      <c r="E69" s="17">
        <f t="shared" si="2"/>
        <v>97.740270609568995</v>
      </c>
    </row>
    <row r="70" spans="1:7" ht="115.5" customHeight="1">
      <c r="A70" s="34">
        <v>41050900</v>
      </c>
      <c r="B70" s="16" t="s">
        <v>73</v>
      </c>
      <c r="C70" s="36">
        <v>2065.9</v>
      </c>
      <c r="D70" s="36">
        <v>2065.9</v>
      </c>
      <c r="E70" s="17">
        <f t="shared" si="2"/>
        <v>100</v>
      </c>
    </row>
    <row r="71" spans="1:7" ht="56.25">
      <c r="A71" s="34">
        <v>41051000</v>
      </c>
      <c r="B71" s="16" t="s">
        <v>74</v>
      </c>
      <c r="C71" s="36">
        <v>1163.2</v>
      </c>
      <c r="D71" s="36">
        <v>1163.2</v>
      </c>
      <c r="E71" s="17">
        <f t="shared" si="2"/>
        <v>100</v>
      </c>
    </row>
    <row r="72" spans="1:7" ht="56.25">
      <c r="A72" s="34">
        <v>41051100</v>
      </c>
      <c r="B72" s="16" t="s">
        <v>75</v>
      </c>
      <c r="C72" s="36">
        <v>100</v>
      </c>
      <c r="D72" s="36">
        <v>100</v>
      </c>
      <c r="E72" s="17">
        <f t="shared" si="2"/>
        <v>100</v>
      </c>
    </row>
    <row r="73" spans="1:7" ht="75">
      <c r="A73" s="34">
        <v>41051200</v>
      </c>
      <c r="B73" s="16" t="s">
        <v>76</v>
      </c>
      <c r="C73" s="36">
        <v>1885.509</v>
      </c>
      <c r="D73" s="36">
        <v>1885.5</v>
      </c>
      <c r="E73" s="17">
        <f t="shared" si="2"/>
        <v>99.999522675309422</v>
      </c>
    </row>
    <row r="74" spans="1:7" ht="75">
      <c r="A74" s="34">
        <v>41051400</v>
      </c>
      <c r="B74" s="16" t="s">
        <v>77</v>
      </c>
      <c r="C74" s="36">
        <v>4567</v>
      </c>
      <c r="D74" s="36">
        <v>4567</v>
      </c>
      <c r="E74" s="17">
        <f t="shared" si="2"/>
        <v>100</v>
      </c>
    </row>
    <row r="75" spans="1:7" ht="56.25">
      <c r="A75" s="34">
        <v>41051500</v>
      </c>
      <c r="B75" s="16" t="s">
        <v>78</v>
      </c>
      <c r="C75" s="36">
        <v>7863.7</v>
      </c>
      <c r="D75" s="36">
        <v>7863.7</v>
      </c>
      <c r="E75" s="17">
        <f t="shared" si="2"/>
        <v>100</v>
      </c>
      <c r="G75" s="2" t="s">
        <v>8</v>
      </c>
    </row>
    <row r="76" spans="1:7" ht="56.25">
      <c r="A76" s="34">
        <v>41051600</v>
      </c>
      <c r="B76" s="16" t="s">
        <v>79</v>
      </c>
      <c r="C76" s="36">
        <v>183.02500000000001</v>
      </c>
      <c r="D76" s="36">
        <v>183</v>
      </c>
      <c r="E76" s="17">
        <f t="shared" si="2"/>
        <v>99.986340663843734</v>
      </c>
    </row>
    <row r="77" spans="1:7" ht="75">
      <c r="A77" s="34">
        <v>41052000</v>
      </c>
      <c r="B77" s="16" t="s">
        <v>80</v>
      </c>
      <c r="C77" s="36">
        <v>1365.2</v>
      </c>
      <c r="D77" s="36">
        <v>1340.9</v>
      </c>
      <c r="E77" s="17">
        <f t="shared" si="2"/>
        <v>98.220041019630827</v>
      </c>
    </row>
    <row r="78" spans="1:7" ht="281.25">
      <c r="A78" s="34">
        <v>41054200</v>
      </c>
      <c r="B78" s="16" t="s">
        <v>81</v>
      </c>
      <c r="C78" s="36">
        <v>1003.42</v>
      </c>
      <c r="D78" s="36">
        <v>993.6</v>
      </c>
      <c r="E78" s="17">
        <f t="shared" si="2"/>
        <v>99.021346993282975</v>
      </c>
    </row>
    <row r="79" spans="1:7" ht="56.25">
      <c r="A79" s="34">
        <v>41054300</v>
      </c>
      <c r="B79" s="16" t="s">
        <v>82</v>
      </c>
      <c r="C79" s="36">
        <v>2797.5</v>
      </c>
      <c r="D79" s="36">
        <v>2553.9</v>
      </c>
      <c r="E79" s="17" t="s">
        <v>16</v>
      </c>
    </row>
    <row r="80" spans="1:7" ht="75">
      <c r="A80" s="34">
        <v>41054500</v>
      </c>
      <c r="B80" s="16" t="s">
        <v>83</v>
      </c>
      <c r="C80" s="36">
        <v>998</v>
      </c>
      <c r="D80" s="36">
        <v>998</v>
      </c>
      <c r="E80" s="17"/>
    </row>
    <row r="81" spans="1:9" ht="18.75">
      <c r="A81" s="34">
        <v>41053900</v>
      </c>
      <c r="B81" s="16" t="s">
        <v>84</v>
      </c>
      <c r="C81" s="36">
        <v>14765.7</v>
      </c>
      <c r="D81" s="36">
        <v>12796.4</v>
      </c>
      <c r="E81" s="17">
        <f>D81/C81*100</f>
        <v>86.663009542385382</v>
      </c>
    </row>
    <row r="82" spans="1:9" ht="20.25">
      <c r="A82" s="38"/>
      <c r="B82" s="39" t="s">
        <v>85</v>
      </c>
      <c r="C82" s="40">
        <f>C10+C32+C54</f>
        <v>2498574.6950000003</v>
      </c>
      <c r="D82" s="40">
        <f>D10+D32+D54+D52</f>
        <v>2474574.1230000001</v>
      </c>
      <c r="E82" s="40">
        <f>D82/C82*100</f>
        <v>99.039429477612629</v>
      </c>
      <c r="G82" s="2" t="s">
        <v>8</v>
      </c>
    </row>
    <row r="83" spans="1:9" ht="20.25" customHeight="1">
      <c r="A83" s="106" t="s">
        <v>86</v>
      </c>
      <c r="B83" s="107"/>
      <c r="C83" s="107"/>
      <c r="D83" s="107"/>
      <c r="E83" s="108"/>
    </row>
    <row r="84" spans="1:9" ht="20.25">
      <c r="A84" s="29">
        <v>10000000</v>
      </c>
      <c r="B84" s="30" t="s">
        <v>10</v>
      </c>
      <c r="C84" s="41">
        <f>C85</f>
        <v>234.3</v>
      </c>
      <c r="D84" s="41">
        <f>D85</f>
        <v>201</v>
      </c>
      <c r="E84" s="41">
        <f>D84/C84*100</f>
        <v>85.787451984635084</v>
      </c>
    </row>
    <row r="85" spans="1:9" ht="18.75">
      <c r="A85" s="15">
        <v>19010000</v>
      </c>
      <c r="B85" s="16" t="s">
        <v>87</v>
      </c>
      <c r="C85" s="17">
        <v>234.3</v>
      </c>
      <c r="D85" s="17">
        <v>201</v>
      </c>
      <c r="E85" s="17">
        <f>D85/C85*100</f>
        <v>85.787451984635084</v>
      </c>
    </row>
    <row r="86" spans="1:9" ht="20.25">
      <c r="A86" s="29">
        <v>20000000</v>
      </c>
      <c r="B86" s="30" t="s">
        <v>36</v>
      </c>
      <c r="C86" s="41">
        <f>C88+C89+C91+C92+C90+C87</f>
        <v>64920.123999999996</v>
      </c>
      <c r="D86" s="41">
        <f>D88+D89+D91+D92+D90+D87</f>
        <v>82296.413</v>
      </c>
      <c r="E86" s="41">
        <f>D86/C86*100</f>
        <v>126.76564357763705</v>
      </c>
      <c r="I86" s="2" t="s">
        <v>8</v>
      </c>
    </row>
    <row r="87" spans="1:9" ht="37.5">
      <c r="A87" s="15">
        <v>21110000</v>
      </c>
      <c r="B87" s="16" t="s">
        <v>88</v>
      </c>
      <c r="C87" s="17">
        <v>0</v>
      </c>
      <c r="D87" s="17">
        <v>132.19999999999999</v>
      </c>
      <c r="E87" s="17" t="s">
        <v>16</v>
      </c>
    </row>
    <row r="88" spans="1:9" ht="37.5">
      <c r="A88" s="15">
        <v>24061600</v>
      </c>
      <c r="B88" s="16" t="s">
        <v>89</v>
      </c>
      <c r="C88" s="17">
        <v>420</v>
      </c>
      <c r="D88" s="17">
        <v>380</v>
      </c>
      <c r="E88" s="42" t="s">
        <v>16</v>
      </c>
    </row>
    <row r="89" spans="1:9" ht="75">
      <c r="A89" s="15">
        <v>24062100</v>
      </c>
      <c r="B89" s="16" t="s">
        <v>90</v>
      </c>
      <c r="C89" s="17">
        <v>50</v>
      </c>
      <c r="D89" s="17">
        <v>26.2</v>
      </c>
      <c r="E89" s="17">
        <f t="shared" ref="E89:E97" si="3">D89/C89*100</f>
        <v>52.400000000000006</v>
      </c>
    </row>
    <row r="90" spans="1:9" ht="18.75">
      <c r="A90" s="15">
        <v>24110700</v>
      </c>
      <c r="B90" s="16" t="s">
        <v>91</v>
      </c>
      <c r="C90" s="26">
        <v>2.4E-2</v>
      </c>
      <c r="D90" s="26">
        <v>1.2999999999999999E-2</v>
      </c>
      <c r="E90" s="17">
        <f t="shared" si="3"/>
        <v>54.166666666666664</v>
      </c>
    </row>
    <row r="91" spans="1:9" ht="37.5">
      <c r="A91" s="15">
        <v>24170000</v>
      </c>
      <c r="B91" s="16" t="s">
        <v>92</v>
      </c>
      <c r="C91" s="17">
        <v>16100</v>
      </c>
      <c r="D91" s="17">
        <v>22803.1</v>
      </c>
      <c r="E91" s="17">
        <f t="shared" si="3"/>
        <v>141.63416149068323</v>
      </c>
    </row>
    <row r="92" spans="1:9" ht="18.75">
      <c r="A92" s="15">
        <v>25000000</v>
      </c>
      <c r="B92" s="16" t="s">
        <v>93</v>
      </c>
      <c r="C92" s="17">
        <v>48350.1</v>
      </c>
      <c r="D92" s="17">
        <v>58954.9</v>
      </c>
      <c r="E92" s="17">
        <f t="shared" si="3"/>
        <v>121.93335691136109</v>
      </c>
    </row>
    <row r="93" spans="1:9" ht="20.25">
      <c r="A93" s="29">
        <v>30000000</v>
      </c>
      <c r="B93" s="30" t="s">
        <v>55</v>
      </c>
      <c r="C93" s="41">
        <f>C94+C95</f>
        <v>45500</v>
      </c>
      <c r="D93" s="41">
        <f>D94+D95</f>
        <v>46732.4</v>
      </c>
      <c r="E93" s="41">
        <f t="shared" si="3"/>
        <v>102.70857142857143</v>
      </c>
    </row>
    <row r="94" spans="1:9" ht="37.5">
      <c r="A94" s="15">
        <v>31030000</v>
      </c>
      <c r="B94" s="16" t="s">
        <v>94</v>
      </c>
      <c r="C94" s="17">
        <v>37000</v>
      </c>
      <c r="D94" s="17">
        <v>37476.800000000003</v>
      </c>
      <c r="E94" s="17">
        <f t="shared" si="3"/>
        <v>101.28864864864866</v>
      </c>
    </row>
    <row r="95" spans="1:9" ht="18.75">
      <c r="A95" s="15">
        <v>33010000</v>
      </c>
      <c r="B95" s="16" t="s">
        <v>95</v>
      </c>
      <c r="C95" s="17">
        <v>8500</v>
      </c>
      <c r="D95" s="17">
        <v>9255.6</v>
      </c>
      <c r="E95" s="17">
        <f t="shared" si="3"/>
        <v>108.88941176470588</v>
      </c>
    </row>
    <row r="96" spans="1:9" ht="22.5">
      <c r="A96" s="27">
        <v>40000000</v>
      </c>
      <c r="B96" s="31" t="s">
        <v>57</v>
      </c>
      <c r="C96" s="14">
        <f>C98+C97</f>
        <v>1728.9</v>
      </c>
      <c r="D96" s="14">
        <f>D98+D97</f>
        <v>1272.9000000000001</v>
      </c>
      <c r="E96" s="17">
        <f t="shared" si="3"/>
        <v>73.624848169356241</v>
      </c>
    </row>
    <row r="97" spans="1:5" ht="18.75">
      <c r="A97" s="15">
        <v>41053900</v>
      </c>
      <c r="B97" s="33" t="s">
        <v>84</v>
      </c>
      <c r="C97" s="17">
        <v>323.60000000000002</v>
      </c>
      <c r="D97" s="17">
        <v>64.7</v>
      </c>
      <c r="E97" s="17">
        <f t="shared" si="3"/>
        <v>19.993819530284302</v>
      </c>
    </row>
    <row r="98" spans="1:5" ht="131.25">
      <c r="A98" s="15">
        <v>41050600</v>
      </c>
      <c r="B98" s="16" t="s">
        <v>96</v>
      </c>
      <c r="C98" s="17">
        <v>1405.3</v>
      </c>
      <c r="D98" s="17">
        <v>1208.2</v>
      </c>
      <c r="E98" s="17" t="s">
        <v>16</v>
      </c>
    </row>
    <row r="99" spans="1:5" ht="20.25">
      <c r="A99" s="29">
        <v>50000000</v>
      </c>
      <c r="B99" s="30" t="s">
        <v>97</v>
      </c>
      <c r="C99" s="41">
        <f>C100</f>
        <v>7583.2</v>
      </c>
      <c r="D99" s="41">
        <f>D100</f>
        <v>8687.7000000000007</v>
      </c>
      <c r="E99" s="41">
        <f>D99/C99*100</f>
        <v>114.56509125435174</v>
      </c>
    </row>
    <row r="100" spans="1:5" ht="37.5">
      <c r="A100" s="15">
        <v>50110000</v>
      </c>
      <c r="B100" s="16" t="s">
        <v>98</v>
      </c>
      <c r="C100" s="17">
        <v>7583.2</v>
      </c>
      <c r="D100" s="17">
        <v>8687.7000000000007</v>
      </c>
      <c r="E100" s="17">
        <f>D100/C100*100</f>
        <v>114.56509125435174</v>
      </c>
    </row>
    <row r="101" spans="1:5" ht="40.5">
      <c r="A101" s="43"/>
      <c r="B101" s="39" t="s">
        <v>99</v>
      </c>
      <c r="C101" s="41">
        <f>C84+C86+C93+C99+C96</f>
        <v>119966.52399999999</v>
      </c>
      <c r="D101" s="41">
        <f>D84+D86+D93+D96+D99</f>
        <v>139190.413</v>
      </c>
      <c r="E101" s="41">
        <f>D101/C101*100</f>
        <v>116.02437776725114</v>
      </c>
    </row>
    <row r="102" spans="1:5" ht="19.5">
      <c r="A102" s="44"/>
      <c r="B102" s="21" t="s">
        <v>100</v>
      </c>
      <c r="C102" s="22">
        <f>C91+C94+C95+C97+C98</f>
        <v>63328.9</v>
      </c>
      <c r="D102" s="22">
        <f>D91+D94+D95+D97+D98</f>
        <v>70808.399999999994</v>
      </c>
      <c r="E102" s="22">
        <f>D102/C102*100</f>
        <v>111.81056358155597</v>
      </c>
    </row>
    <row r="103" spans="1:5" ht="20.25">
      <c r="A103" s="109" t="s">
        <v>101</v>
      </c>
      <c r="B103" s="110"/>
      <c r="C103" s="41">
        <f xml:space="preserve"> C82+C101</f>
        <v>2618541.2190000005</v>
      </c>
      <c r="D103" s="41">
        <f xml:space="preserve"> D82+D101</f>
        <v>2613764.5360000003</v>
      </c>
      <c r="E103" s="41">
        <f>D103/C103*100</f>
        <v>99.817582287216226</v>
      </c>
    </row>
    <row r="104" spans="1:5" ht="18.75">
      <c r="A104" s="45"/>
      <c r="B104" s="46"/>
      <c r="C104" s="47"/>
      <c r="D104" s="47"/>
      <c r="E104" s="47"/>
    </row>
    <row r="105" spans="1:5" ht="18.75">
      <c r="A105" s="45"/>
      <c r="B105" s="46" t="s">
        <v>102</v>
      </c>
      <c r="C105" s="47"/>
      <c r="D105" s="47"/>
      <c r="E105" s="47" t="s">
        <v>103</v>
      </c>
    </row>
    <row r="106" spans="1:5" ht="33" customHeight="1">
      <c r="A106" s="48"/>
      <c r="B106" s="48"/>
      <c r="C106" s="48"/>
      <c r="D106" s="48"/>
      <c r="E106" s="48"/>
    </row>
    <row r="107" spans="1:5" ht="18.75">
      <c r="A107" s="111"/>
      <c r="B107" s="111"/>
      <c r="C107" s="111"/>
      <c r="D107" s="111"/>
      <c r="E107" s="111"/>
    </row>
    <row r="108" spans="1:5" ht="15.75">
      <c r="A108" s="49"/>
      <c r="B108" s="49"/>
      <c r="C108" s="49"/>
      <c r="D108" s="49"/>
      <c r="E108" s="49"/>
    </row>
  </sheetData>
  <mergeCells count="10">
    <mergeCell ref="A9:E9"/>
    <mergeCell ref="A83:E83"/>
    <mergeCell ref="A103:B103"/>
    <mergeCell ref="A107:E107"/>
    <mergeCell ref="A5:E5"/>
    <mergeCell ref="A7:A8"/>
    <mergeCell ref="B7:B8"/>
    <mergeCell ref="C7:C8"/>
    <mergeCell ref="D7:D8"/>
    <mergeCell ref="E7:E8"/>
  </mergeCells>
  <printOptions horizontalCentered="1"/>
  <pageMargins left="0.74803149606299213" right="0.74803149606299213" top="0.19685039370078741" bottom="0.19685039370078741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Ruler="0" topLeftCell="A16" zoomScaleSheetLayoutView="77" workbookViewId="0">
      <selection activeCell="I5" sqref="I5"/>
    </sheetView>
  </sheetViews>
  <sheetFormatPr defaultRowHeight="15.75"/>
  <cols>
    <col min="1" max="1" width="11.28515625" style="50" customWidth="1"/>
    <col min="2" max="2" width="43.140625" style="51" customWidth="1"/>
    <col min="3" max="3" width="13" style="50" customWidth="1"/>
    <col min="4" max="4" width="12.5703125" style="50" customWidth="1"/>
    <col min="5" max="5" width="13" style="50" customWidth="1"/>
    <col min="6" max="6" width="12.28515625" style="50" customWidth="1"/>
    <col min="7" max="7" width="12.5703125" style="50" customWidth="1"/>
    <col min="8" max="256" width="9.140625" style="50"/>
    <col min="257" max="257" width="11.28515625" style="50" customWidth="1"/>
    <col min="258" max="258" width="43.140625" style="50" customWidth="1"/>
    <col min="259" max="259" width="13" style="50" customWidth="1"/>
    <col min="260" max="260" width="12.5703125" style="50" customWidth="1"/>
    <col min="261" max="261" width="13" style="50" customWidth="1"/>
    <col min="262" max="262" width="12.28515625" style="50" customWidth="1"/>
    <col min="263" max="263" width="12.5703125" style="50" customWidth="1"/>
    <col min="264" max="512" width="9.140625" style="50"/>
    <col min="513" max="513" width="11.28515625" style="50" customWidth="1"/>
    <col min="514" max="514" width="43.140625" style="50" customWidth="1"/>
    <col min="515" max="515" width="13" style="50" customWidth="1"/>
    <col min="516" max="516" width="12.5703125" style="50" customWidth="1"/>
    <col min="517" max="517" width="13" style="50" customWidth="1"/>
    <col min="518" max="518" width="12.28515625" style="50" customWidth="1"/>
    <col min="519" max="519" width="12.5703125" style="50" customWidth="1"/>
    <col min="520" max="768" width="9.140625" style="50"/>
    <col min="769" max="769" width="11.28515625" style="50" customWidth="1"/>
    <col min="770" max="770" width="43.140625" style="50" customWidth="1"/>
    <col min="771" max="771" width="13" style="50" customWidth="1"/>
    <col min="772" max="772" width="12.5703125" style="50" customWidth="1"/>
    <col min="773" max="773" width="13" style="50" customWidth="1"/>
    <col min="774" max="774" width="12.28515625" style="50" customWidth="1"/>
    <col min="775" max="775" width="12.5703125" style="50" customWidth="1"/>
    <col min="776" max="1024" width="9.140625" style="50"/>
    <col min="1025" max="1025" width="11.28515625" style="50" customWidth="1"/>
    <col min="1026" max="1026" width="43.140625" style="50" customWidth="1"/>
    <col min="1027" max="1027" width="13" style="50" customWidth="1"/>
    <col min="1028" max="1028" width="12.5703125" style="50" customWidth="1"/>
    <col min="1029" max="1029" width="13" style="50" customWidth="1"/>
    <col min="1030" max="1030" width="12.28515625" style="50" customWidth="1"/>
    <col min="1031" max="1031" width="12.5703125" style="50" customWidth="1"/>
    <col min="1032" max="1280" width="9.140625" style="50"/>
    <col min="1281" max="1281" width="11.28515625" style="50" customWidth="1"/>
    <col min="1282" max="1282" width="43.140625" style="50" customWidth="1"/>
    <col min="1283" max="1283" width="13" style="50" customWidth="1"/>
    <col min="1284" max="1284" width="12.5703125" style="50" customWidth="1"/>
    <col min="1285" max="1285" width="13" style="50" customWidth="1"/>
    <col min="1286" max="1286" width="12.28515625" style="50" customWidth="1"/>
    <col min="1287" max="1287" width="12.5703125" style="50" customWidth="1"/>
    <col min="1288" max="1536" width="9.140625" style="50"/>
    <col min="1537" max="1537" width="11.28515625" style="50" customWidth="1"/>
    <col min="1538" max="1538" width="43.140625" style="50" customWidth="1"/>
    <col min="1539" max="1539" width="13" style="50" customWidth="1"/>
    <col min="1540" max="1540" width="12.5703125" style="50" customWidth="1"/>
    <col min="1541" max="1541" width="13" style="50" customWidth="1"/>
    <col min="1542" max="1542" width="12.28515625" style="50" customWidth="1"/>
    <col min="1543" max="1543" width="12.5703125" style="50" customWidth="1"/>
    <col min="1544" max="1792" width="9.140625" style="50"/>
    <col min="1793" max="1793" width="11.28515625" style="50" customWidth="1"/>
    <col min="1794" max="1794" width="43.140625" style="50" customWidth="1"/>
    <col min="1795" max="1795" width="13" style="50" customWidth="1"/>
    <col min="1796" max="1796" width="12.5703125" style="50" customWidth="1"/>
    <col min="1797" max="1797" width="13" style="50" customWidth="1"/>
    <col min="1798" max="1798" width="12.28515625" style="50" customWidth="1"/>
    <col min="1799" max="1799" width="12.5703125" style="50" customWidth="1"/>
    <col min="1800" max="2048" width="9.140625" style="50"/>
    <col min="2049" max="2049" width="11.28515625" style="50" customWidth="1"/>
    <col min="2050" max="2050" width="43.140625" style="50" customWidth="1"/>
    <col min="2051" max="2051" width="13" style="50" customWidth="1"/>
    <col min="2052" max="2052" width="12.5703125" style="50" customWidth="1"/>
    <col min="2053" max="2053" width="13" style="50" customWidth="1"/>
    <col min="2054" max="2054" width="12.28515625" style="50" customWidth="1"/>
    <col min="2055" max="2055" width="12.5703125" style="50" customWidth="1"/>
    <col min="2056" max="2304" width="9.140625" style="50"/>
    <col min="2305" max="2305" width="11.28515625" style="50" customWidth="1"/>
    <col min="2306" max="2306" width="43.140625" style="50" customWidth="1"/>
    <col min="2307" max="2307" width="13" style="50" customWidth="1"/>
    <col min="2308" max="2308" width="12.5703125" style="50" customWidth="1"/>
    <col min="2309" max="2309" width="13" style="50" customWidth="1"/>
    <col min="2310" max="2310" width="12.28515625" style="50" customWidth="1"/>
    <col min="2311" max="2311" width="12.5703125" style="50" customWidth="1"/>
    <col min="2312" max="2560" width="9.140625" style="50"/>
    <col min="2561" max="2561" width="11.28515625" style="50" customWidth="1"/>
    <col min="2562" max="2562" width="43.140625" style="50" customWidth="1"/>
    <col min="2563" max="2563" width="13" style="50" customWidth="1"/>
    <col min="2564" max="2564" width="12.5703125" style="50" customWidth="1"/>
    <col min="2565" max="2565" width="13" style="50" customWidth="1"/>
    <col min="2566" max="2566" width="12.28515625" style="50" customWidth="1"/>
    <col min="2567" max="2567" width="12.5703125" style="50" customWidth="1"/>
    <col min="2568" max="2816" width="9.140625" style="50"/>
    <col min="2817" max="2817" width="11.28515625" style="50" customWidth="1"/>
    <col min="2818" max="2818" width="43.140625" style="50" customWidth="1"/>
    <col min="2819" max="2819" width="13" style="50" customWidth="1"/>
    <col min="2820" max="2820" width="12.5703125" style="50" customWidth="1"/>
    <col min="2821" max="2821" width="13" style="50" customWidth="1"/>
    <col min="2822" max="2822" width="12.28515625" style="50" customWidth="1"/>
    <col min="2823" max="2823" width="12.5703125" style="50" customWidth="1"/>
    <col min="2824" max="3072" width="9.140625" style="50"/>
    <col min="3073" max="3073" width="11.28515625" style="50" customWidth="1"/>
    <col min="3074" max="3074" width="43.140625" style="50" customWidth="1"/>
    <col min="3075" max="3075" width="13" style="50" customWidth="1"/>
    <col min="3076" max="3076" width="12.5703125" style="50" customWidth="1"/>
    <col min="3077" max="3077" width="13" style="50" customWidth="1"/>
    <col min="3078" max="3078" width="12.28515625" style="50" customWidth="1"/>
    <col min="3079" max="3079" width="12.5703125" style="50" customWidth="1"/>
    <col min="3080" max="3328" width="9.140625" style="50"/>
    <col min="3329" max="3329" width="11.28515625" style="50" customWidth="1"/>
    <col min="3330" max="3330" width="43.140625" style="50" customWidth="1"/>
    <col min="3331" max="3331" width="13" style="50" customWidth="1"/>
    <col min="3332" max="3332" width="12.5703125" style="50" customWidth="1"/>
    <col min="3333" max="3333" width="13" style="50" customWidth="1"/>
    <col min="3334" max="3334" width="12.28515625" style="50" customWidth="1"/>
    <col min="3335" max="3335" width="12.5703125" style="50" customWidth="1"/>
    <col min="3336" max="3584" width="9.140625" style="50"/>
    <col min="3585" max="3585" width="11.28515625" style="50" customWidth="1"/>
    <col min="3586" max="3586" width="43.140625" style="50" customWidth="1"/>
    <col min="3587" max="3587" width="13" style="50" customWidth="1"/>
    <col min="3588" max="3588" width="12.5703125" style="50" customWidth="1"/>
    <col min="3589" max="3589" width="13" style="50" customWidth="1"/>
    <col min="3590" max="3590" width="12.28515625" style="50" customWidth="1"/>
    <col min="3591" max="3591" width="12.5703125" style="50" customWidth="1"/>
    <col min="3592" max="3840" width="9.140625" style="50"/>
    <col min="3841" max="3841" width="11.28515625" style="50" customWidth="1"/>
    <col min="3842" max="3842" width="43.140625" style="50" customWidth="1"/>
    <col min="3843" max="3843" width="13" style="50" customWidth="1"/>
    <col min="3844" max="3844" width="12.5703125" style="50" customWidth="1"/>
    <col min="3845" max="3845" width="13" style="50" customWidth="1"/>
    <col min="3846" max="3846" width="12.28515625" style="50" customWidth="1"/>
    <col min="3847" max="3847" width="12.5703125" style="50" customWidth="1"/>
    <col min="3848" max="4096" width="9.140625" style="50"/>
    <col min="4097" max="4097" width="11.28515625" style="50" customWidth="1"/>
    <col min="4098" max="4098" width="43.140625" style="50" customWidth="1"/>
    <col min="4099" max="4099" width="13" style="50" customWidth="1"/>
    <col min="4100" max="4100" width="12.5703125" style="50" customWidth="1"/>
    <col min="4101" max="4101" width="13" style="50" customWidth="1"/>
    <col min="4102" max="4102" width="12.28515625" style="50" customWidth="1"/>
    <col min="4103" max="4103" width="12.5703125" style="50" customWidth="1"/>
    <col min="4104" max="4352" width="9.140625" style="50"/>
    <col min="4353" max="4353" width="11.28515625" style="50" customWidth="1"/>
    <col min="4354" max="4354" width="43.140625" style="50" customWidth="1"/>
    <col min="4355" max="4355" width="13" style="50" customWidth="1"/>
    <col min="4356" max="4356" width="12.5703125" style="50" customWidth="1"/>
    <col min="4357" max="4357" width="13" style="50" customWidth="1"/>
    <col min="4358" max="4358" width="12.28515625" style="50" customWidth="1"/>
    <col min="4359" max="4359" width="12.5703125" style="50" customWidth="1"/>
    <col min="4360" max="4608" width="9.140625" style="50"/>
    <col min="4609" max="4609" width="11.28515625" style="50" customWidth="1"/>
    <col min="4610" max="4610" width="43.140625" style="50" customWidth="1"/>
    <col min="4611" max="4611" width="13" style="50" customWidth="1"/>
    <col min="4612" max="4612" width="12.5703125" style="50" customWidth="1"/>
    <col min="4613" max="4613" width="13" style="50" customWidth="1"/>
    <col min="4614" max="4614" width="12.28515625" style="50" customWidth="1"/>
    <col min="4615" max="4615" width="12.5703125" style="50" customWidth="1"/>
    <col min="4616" max="4864" width="9.140625" style="50"/>
    <col min="4865" max="4865" width="11.28515625" style="50" customWidth="1"/>
    <col min="4866" max="4866" width="43.140625" style="50" customWidth="1"/>
    <col min="4867" max="4867" width="13" style="50" customWidth="1"/>
    <col min="4868" max="4868" width="12.5703125" style="50" customWidth="1"/>
    <col min="4869" max="4869" width="13" style="50" customWidth="1"/>
    <col min="4870" max="4870" width="12.28515625" style="50" customWidth="1"/>
    <col min="4871" max="4871" width="12.5703125" style="50" customWidth="1"/>
    <col min="4872" max="5120" width="9.140625" style="50"/>
    <col min="5121" max="5121" width="11.28515625" style="50" customWidth="1"/>
    <col min="5122" max="5122" width="43.140625" style="50" customWidth="1"/>
    <col min="5123" max="5123" width="13" style="50" customWidth="1"/>
    <col min="5124" max="5124" width="12.5703125" style="50" customWidth="1"/>
    <col min="5125" max="5125" width="13" style="50" customWidth="1"/>
    <col min="5126" max="5126" width="12.28515625" style="50" customWidth="1"/>
    <col min="5127" max="5127" width="12.5703125" style="50" customWidth="1"/>
    <col min="5128" max="5376" width="9.140625" style="50"/>
    <col min="5377" max="5377" width="11.28515625" style="50" customWidth="1"/>
    <col min="5378" max="5378" width="43.140625" style="50" customWidth="1"/>
    <col min="5379" max="5379" width="13" style="50" customWidth="1"/>
    <col min="5380" max="5380" width="12.5703125" style="50" customWidth="1"/>
    <col min="5381" max="5381" width="13" style="50" customWidth="1"/>
    <col min="5382" max="5382" width="12.28515625" style="50" customWidth="1"/>
    <col min="5383" max="5383" width="12.5703125" style="50" customWidth="1"/>
    <col min="5384" max="5632" width="9.140625" style="50"/>
    <col min="5633" max="5633" width="11.28515625" style="50" customWidth="1"/>
    <col min="5634" max="5634" width="43.140625" style="50" customWidth="1"/>
    <col min="5635" max="5635" width="13" style="50" customWidth="1"/>
    <col min="5636" max="5636" width="12.5703125" style="50" customWidth="1"/>
    <col min="5637" max="5637" width="13" style="50" customWidth="1"/>
    <col min="5638" max="5638" width="12.28515625" style="50" customWidth="1"/>
    <col min="5639" max="5639" width="12.5703125" style="50" customWidth="1"/>
    <col min="5640" max="5888" width="9.140625" style="50"/>
    <col min="5889" max="5889" width="11.28515625" style="50" customWidth="1"/>
    <col min="5890" max="5890" width="43.140625" style="50" customWidth="1"/>
    <col min="5891" max="5891" width="13" style="50" customWidth="1"/>
    <col min="5892" max="5892" width="12.5703125" style="50" customWidth="1"/>
    <col min="5893" max="5893" width="13" style="50" customWidth="1"/>
    <col min="5894" max="5894" width="12.28515625" style="50" customWidth="1"/>
    <col min="5895" max="5895" width="12.5703125" style="50" customWidth="1"/>
    <col min="5896" max="6144" width="9.140625" style="50"/>
    <col min="6145" max="6145" width="11.28515625" style="50" customWidth="1"/>
    <col min="6146" max="6146" width="43.140625" style="50" customWidth="1"/>
    <col min="6147" max="6147" width="13" style="50" customWidth="1"/>
    <col min="6148" max="6148" width="12.5703125" style="50" customWidth="1"/>
    <col min="6149" max="6149" width="13" style="50" customWidth="1"/>
    <col min="6150" max="6150" width="12.28515625" style="50" customWidth="1"/>
    <col min="6151" max="6151" width="12.5703125" style="50" customWidth="1"/>
    <col min="6152" max="6400" width="9.140625" style="50"/>
    <col min="6401" max="6401" width="11.28515625" style="50" customWidth="1"/>
    <col min="6402" max="6402" width="43.140625" style="50" customWidth="1"/>
    <col min="6403" max="6403" width="13" style="50" customWidth="1"/>
    <col min="6404" max="6404" width="12.5703125" style="50" customWidth="1"/>
    <col min="6405" max="6405" width="13" style="50" customWidth="1"/>
    <col min="6406" max="6406" width="12.28515625" style="50" customWidth="1"/>
    <col min="6407" max="6407" width="12.5703125" style="50" customWidth="1"/>
    <col min="6408" max="6656" width="9.140625" style="50"/>
    <col min="6657" max="6657" width="11.28515625" style="50" customWidth="1"/>
    <col min="6658" max="6658" width="43.140625" style="50" customWidth="1"/>
    <col min="6659" max="6659" width="13" style="50" customWidth="1"/>
    <col min="6660" max="6660" width="12.5703125" style="50" customWidth="1"/>
    <col min="6661" max="6661" width="13" style="50" customWidth="1"/>
    <col min="6662" max="6662" width="12.28515625" style="50" customWidth="1"/>
    <col min="6663" max="6663" width="12.5703125" style="50" customWidth="1"/>
    <col min="6664" max="6912" width="9.140625" style="50"/>
    <col min="6913" max="6913" width="11.28515625" style="50" customWidth="1"/>
    <col min="6914" max="6914" width="43.140625" style="50" customWidth="1"/>
    <col min="6915" max="6915" width="13" style="50" customWidth="1"/>
    <col min="6916" max="6916" width="12.5703125" style="50" customWidth="1"/>
    <col min="6917" max="6917" width="13" style="50" customWidth="1"/>
    <col min="6918" max="6918" width="12.28515625" style="50" customWidth="1"/>
    <col min="6919" max="6919" width="12.5703125" style="50" customWidth="1"/>
    <col min="6920" max="7168" width="9.140625" style="50"/>
    <col min="7169" max="7169" width="11.28515625" style="50" customWidth="1"/>
    <col min="7170" max="7170" width="43.140625" style="50" customWidth="1"/>
    <col min="7171" max="7171" width="13" style="50" customWidth="1"/>
    <col min="7172" max="7172" width="12.5703125" style="50" customWidth="1"/>
    <col min="7173" max="7173" width="13" style="50" customWidth="1"/>
    <col min="7174" max="7174" width="12.28515625" style="50" customWidth="1"/>
    <col min="7175" max="7175" width="12.5703125" style="50" customWidth="1"/>
    <col min="7176" max="7424" width="9.140625" style="50"/>
    <col min="7425" max="7425" width="11.28515625" style="50" customWidth="1"/>
    <col min="7426" max="7426" width="43.140625" style="50" customWidth="1"/>
    <col min="7427" max="7427" width="13" style="50" customWidth="1"/>
    <col min="7428" max="7428" width="12.5703125" style="50" customWidth="1"/>
    <col min="7429" max="7429" width="13" style="50" customWidth="1"/>
    <col min="7430" max="7430" width="12.28515625" style="50" customWidth="1"/>
    <col min="7431" max="7431" width="12.5703125" style="50" customWidth="1"/>
    <col min="7432" max="7680" width="9.140625" style="50"/>
    <col min="7681" max="7681" width="11.28515625" style="50" customWidth="1"/>
    <col min="7682" max="7682" width="43.140625" style="50" customWidth="1"/>
    <col min="7683" max="7683" width="13" style="50" customWidth="1"/>
    <col min="7684" max="7684" width="12.5703125" style="50" customWidth="1"/>
    <col min="7685" max="7685" width="13" style="50" customWidth="1"/>
    <col min="7686" max="7686" width="12.28515625" style="50" customWidth="1"/>
    <col min="7687" max="7687" width="12.5703125" style="50" customWidth="1"/>
    <col min="7688" max="7936" width="9.140625" style="50"/>
    <col min="7937" max="7937" width="11.28515625" style="50" customWidth="1"/>
    <col min="7938" max="7938" width="43.140625" style="50" customWidth="1"/>
    <col min="7939" max="7939" width="13" style="50" customWidth="1"/>
    <col min="7940" max="7940" width="12.5703125" style="50" customWidth="1"/>
    <col min="7941" max="7941" width="13" style="50" customWidth="1"/>
    <col min="7942" max="7942" width="12.28515625" style="50" customWidth="1"/>
    <col min="7943" max="7943" width="12.5703125" style="50" customWidth="1"/>
    <col min="7944" max="8192" width="9.140625" style="50"/>
    <col min="8193" max="8193" width="11.28515625" style="50" customWidth="1"/>
    <col min="8194" max="8194" width="43.140625" style="50" customWidth="1"/>
    <col min="8195" max="8195" width="13" style="50" customWidth="1"/>
    <col min="8196" max="8196" width="12.5703125" style="50" customWidth="1"/>
    <col min="8197" max="8197" width="13" style="50" customWidth="1"/>
    <col min="8198" max="8198" width="12.28515625" style="50" customWidth="1"/>
    <col min="8199" max="8199" width="12.5703125" style="50" customWidth="1"/>
    <col min="8200" max="8448" width="9.140625" style="50"/>
    <col min="8449" max="8449" width="11.28515625" style="50" customWidth="1"/>
    <col min="8450" max="8450" width="43.140625" style="50" customWidth="1"/>
    <col min="8451" max="8451" width="13" style="50" customWidth="1"/>
    <col min="8452" max="8452" width="12.5703125" style="50" customWidth="1"/>
    <col min="8453" max="8453" width="13" style="50" customWidth="1"/>
    <col min="8454" max="8454" width="12.28515625" style="50" customWidth="1"/>
    <col min="8455" max="8455" width="12.5703125" style="50" customWidth="1"/>
    <col min="8456" max="8704" width="9.140625" style="50"/>
    <col min="8705" max="8705" width="11.28515625" style="50" customWidth="1"/>
    <col min="8706" max="8706" width="43.140625" style="50" customWidth="1"/>
    <col min="8707" max="8707" width="13" style="50" customWidth="1"/>
    <col min="8708" max="8708" width="12.5703125" style="50" customWidth="1"/>
    <col min="8709" max="8709" width="13" style="50" customWidth="1"/>
    <col min="8710" max="8710" width="12.28515625" style="50" customWidth="1"/>
    <col min="8711" max="8711" width="12.5703125" style="50" customWidth="1"/>
    <col min="8712" max="8960" width="9.140625" style="50"/>
    <col min="8961" max="8961" width="11.28515625" style="50" customWidth="1"/>
    <col min="8962" max="8962" width="43.140625" style="50" customWidth="1"/>
    <col min="8963" max="8963" width="13" style="50" customWidth="1"/>
    <col min="8964" max="8964" width="12.5703125" style="50" customWidth="1"/>
    <col min="8965" max="8965" width="13" style="50" customWidth="1"/>
    <col min="8966" max="8966" width="12.28515625" style="50" customWidth="1"/>
    <col min="8967" max="8967" width="12.5703125" style="50" customWidth="1"/>
    <col min="8968" max="9216" width="9.140625" style="50"/>
    <col min="9217" max="9217" width="11.28515625" style="50" customWidth="1"/>
    <col min="9218" max="9218" width="43.140625" style="50" customWidth="1"/>
    <col min="9219" max="9219" width="13" style="50" customWidth="1"/>
    <col min="9220" max="9220" width="12.5703125" style="50" customWidth="1"/>
    <col min="9221" max="9221" width="13" style="50" customWidth="1"/>
    <col min="9222" max="9222" width="12.28515625" style="50" customWidth="1"/>
    <col min="9223" max="9223" width="12.5703125" style="50" customWidth="1"/>
    <col min="9224" max="9472" width="9.140625" style="50"/>
    <col min="9473" max="9473" width="11.28515625" style="50" customWidth="1"/>
    <col min="9474" max="9474" width="43.140625" style="50" customWidth="1"/>
    <col min="9475" max="9475" width="13" style="50" customWidth="1"/>
    <col min="9476" max="9476" width="12.5703125" style="50" customWidth="1"/>
    <col min="9477" max="9477" width="13" style="50" customWidth="1"/>
    <col min="9478" max="9478" width="12.28515625" style="50" customWidth="1"/>
    <col min="9479" max="9479" width="12.5703125" style="50" customWidth="1"/>
    <col min="9480" max="9728" width="9.140625" style="50"/>
    <col min="9729" max="9729" width="11.28515625" style="50" customWidth="1"/>
    <col min="9730" max="9730" width="43.140625" style="50" customWidth="1"/>
    <col min="9731" max="9731" width="13" style="50" customWidth="1"/>
    <col min="9732" max="9732" width="12.5703125" style="50" customWidth="1"/>
    <col min="9733" max="9733" width="13" style="50" customWidth="1"/>
    <col min="9734" max="9734" width="12.28515625" style="50" customWidth="1"/>
    <col min="9735" max="9735" width="12.5703125" style="50" customWidth="1"/>
    <col min="9736" max="9984" width="9.140625" style="50"/>
    <col min="9985" max="9985" width="11.28515625" style="50" customWidth="1"/>
    <col min="9986" max="9986" width="43.140625" style="50" customWidth="1"/>
    <col min="9987" max="9987" width="13" style="50" customWidth="1"/>
    <col min="9988" max="9988" width="12.5703125" style="50" customWidth="1"/>
    <col min="9989" max="9989" width="13" style="50" customWidth="1"/>
    <col min="9990" max="9990" width="12.28515625" style="50" customWidth="1"/>
    <col min="9991" max="9991" width="12.5703125" style="50" customWidth="1"/>
    <col min="9992" max="10240" width="9.140625" style="50"/>
    <col min="10241" max="10241" width="11.28515625" style="50" customWidth="1"/>
    <col min="10242" max="10242" width="43.140625" style="50" customWidth="1"/>
    <col min="10243" max="10243" width="13" style="50" customWidth="1"/>
    <col min="10244" max="10244" width="12.5703125" style="50" customWidth="1"/>
    <col min="10245" max="10245" width="13" style="50" customWidth="1"/>
    <col min="10246" max="10246" width="12.28515625" style="50" customWidth="1"/>
    <col min="10247" max="10247" width="12.5703125" style="50" customWidth="1"/>
    <col min="10248" max="10496" width="9.140625" style="50"/>
    <col min="10497" max="10497" width="11.28515625" style="50" customWidth="1"/>
    <col min="10498" max="10498" width="43.140625" style="50" customWidth="1"/>
    <col min="10499" max="10499" width="13" style="50" customWidth="1"/>
    <col min="10500" max="10500" width="12.5703125" style="50" customWidth="1"/>
    <col min="10501" max="10501" width="13" style="50" customWidth="1"/>
    <col min="10502" max="10502" width="12.28515625" style="50" customWidth="1"/>
    <col min="10503" max="10503" width="12.5703125" style="50" customWidth="1"/>
    <col min="10504" max="10752" width="9.140625" style="50"/>
    <col min="10753" max="10753" width="11.28515625" style="50" customWidth="1"/>
    <col min="10754" max="10754" width="43.140625" style="50" customWidth="1"/>
    <col min="10755" max="10755" width="13" style="50" customWidth="1"/>
    <col min="10756" max="10756" width="12.5703125" style="50" customWidth="1"/>
    <col min="10757" max="10757" width="13" style="50" customWidth="1"/>
    <col min="10758" max="10758" width="12.28515625" style="50" customWidth="1"/>
    <col min="10759" max="10759" width="12.5703125" style="50" customWidth="1"/>
    <col min="10760" max="11008" width="9.140625" style="50"/>
    <col min="11009" max="11009" width="11.28515625" style="50" customWidth="1"/>
    <col min="11010" max="11010" width="43.140625" style="50" customWidth="1"/>
    <col min="11011" max="11011" width="13" style="50" customWidth="1"/>
    <col min="11012" max="11012" width="12.5703125" style="50" customWidth="1"/>
    <col min="11013" max="11013" width="13" style="50" customWidth="1"/>
    <col min="11014" max="11014" width="12.28515625" style="50" customWidth="1"/>
    <col min="11015" max="11015" width="12.5703125" style="50" customWidth="1"/>
    <col min="11016" max="11264" width="9.140625" style="50"/>
    <col min="11265" max="11265" width="11.28515625" style="50" customWidth="1"/>
    <col min="11266" max="11266" width="43.140625" style="50" customWidth="1"/>
    <col min="11267" max="11267" width="13" style="50" customWidth="1"/>
    <col min="11268" max="11268" width="12.5703125" style="50" customWidth="1"/>
    <col min="11269" max="11269" width="13" style="50" customWidth="1"/>
    <col min="11270" max="11270" width="12.28515625" style="50" customWidth="1"/>
    <col min="11271" max="11271" width="12.5703125" style="50" customWidth="1"/>
    <col min="11272" max="11520" width="9.140625" style="50"/>
    <col min="11521" max="11521" width="11.28515625" style="50" customWidth="1"/>
    <col min="11522" max="11522" width="43.140625" style="50" customWidth="1"/>
    <col min="11523" max="11523" width="13" style="50" customWidth="1"/>
    <col min="11524" max="11524" width="12.5703125" style="50" customWidth="1"/>
    <col min="11525" max="11525" width="13" style="50" customWidth="1"/>
    <col min="11526" max="11526" width="12.28515625" style="50" customWidth="1"/>
    <col min="11527" max="11527" width="12.5703125" style="50" customWidth="1"/>
    <col min="11528" max="11776" width="9.140625" style="50"/>
    <col min="11777" max="11777" width="11.28515625" style="50" customWidth="1"/>
    <col min="11778" max="11778" width="43.140625" style="50" customWidth="1"/>
    <col min="11779" max="11779" width="13" style="50" customWidth="1"/>
    <col min="11780" max="11780" width="12.5703125" style="50" customWidth="1"/>
    <col min="11781" max="11781" width="13" style="50" customWidth="1"/>
    <col min="11782" max="11782" width="12.28515625" style="50" customWidth="1"/>
    <col min="11783" max="11783" width="12.5703125" style="50" customWidth="1"/>
    <col min="11784" max="12032" width="9.140625" style="50"/>
    <col min="12033" max="12033" width="11.28515625" style="50" customWidth="1"/>
    <col min="12034" max="12034" width="43.140625" style="50" customWidth="1"/>
    <col min="12035" max="12035" width="13" style="50" customWidth="1"/>
    <col min="12036" max="12036" width="12.5703125" style="50" customWidth="1"/>
    <col min="12037" max="12037" width="13" style="50" customWidth="1"/>
    <col min="12038" max="12038" width="12.28515625" style="50" customWidth="1"/>
    <col min="12039" max="12039" width="12.5703125" style="50" customWidth="1"/>
    <col min="12040" max="12288" width="9.140625" style="50"/>
    <col min="12289" max="12289" width="11.28515625" style="50" customWidth="1"/>
    <col min="12290" max="12290" width="43.140625" style="50" customWidth="1"/>
    <col min="12291" max="12291" width="13" style="50" customWidth="1"/>
    <col min="12292" max="12292" width="12.5703125" style="50" customWidth="1"/>
    <col min="12293" max="12293" width="13" style="50" customWidth="1"/>
    <col min="12294" max="12294" width="12.28515625" style="50" customWidth="1"/>
    <col min="12295" max="12295" width="12.5703125" style="50" customWidth="1"/>
    <col min="12296" max="12544" width="9.140625" style="50"/>
    <col min="12545" max="12545" width="11.28515625" style="50" customWidth="1"/>
    <col min="12546" max="12546" width="43.140625" style="50" customWidth="1"/>
    <col min="12547" max="12547" width="13" style="50" customWidth="1"/>
    <col min="12548" max="12548" width="12.5703125" style="50" customWidth="1"/>
    <col min="12549" max="12549" width="13" style="50" customWidth="1"/>
    <col min="12550" max="12550" width="12.28515625" style="50" customWidth="1"/>
    <col min="12551" max="12551" width="12.5703125" style="50" customWidth="1"/>
    <col min="12552" max="12800" width="9.140625" style="50"/>
    <col min="12801" max="12801" width="11.28515625" style="50" customWidth="1"/>
    <col min="12802" max="12802" width="43.140625" style="50" customWidth="1"/>
    <col min="12803" max="12803" width="13" style="50" customWidth="1"/>
    <col min="12804" max="12804" width="12.5703125" style="50" customWidth="1"/>
    <col min="12805" max="12805" width="13" style="50" customWidth="1"/>
    <col min="12806" max="12806" width="12.28515625" style="50" customWidth="1"/>
    <col min="12807" max="12807" width="12.5703125" style="50" customWidth="1"/>
    <col min="12808" max="13056" width="9.140625" style="50"/>
    <col min="13057" max="13057" width="11.28515625" style="50" customWidth="1"/>
    <col min="13058" max="13058" width="43.140625" style="50" customWidth="1"/>
    <col min="13059" max="13059" width="13" style="50" customWidth="1"/>
    <col min="13060" max="13060" width="12.5703125" style="50" customWidth="1"/>
    <col min="13061" max="13061" width="13" style="50" customWidth="1"/>
    <col min="13062" max="13062" width="12.28515625" style="50" customWidth="1"/>
    <col min="13063" max="13063" width="12.5703125" style="50" customWidth="1"/>
    <col min="13064" max="13312" width="9.140625" style="50"/>
    <col min="13313" max="13313" width="11.28515625" style="50" customWidth="1"/>
    <col min="13314" max="13314" width="43.140625" style="50" customWidth="1"/>
    <col min="13315" max="13315" width="13" style="50" customWidth="1"/>
    <col min="13316" max="13316" width="12.5703125" style="50" customWidth="1"/>
    <col min="13317" max="13317" width="13" style="50" customWidth="1"/>
    <col min="13318" max="13318" width="12.28515625" style="50" customWidth="1"/>
    <col min="13319" max="13319" width="12.5703125" style="50" customWidth="1"/>
    <col min="13320" max="13568" width="9.140625" style="50"/>
    <col min="13569" max="13569" width="11.28515625" style="50" customWidth="1"/>
    <col min="13570" max="13570" width="43.140625" style="50" customWidth="1"/>
    <col min="13571" max="13571" width="13" style="50" customWidth="1"/>
    <col min="13572" max="13572" width="12.5703125" style="50" customWidth="1"/>
    <col min="13573" max="13573" width="13" style="50" customWidth="1"/>
    <col min="13574" max="13574" width="12.28515625" style="50" customWidth="1"/>
    <col min="13575" max="13575" width="12.5703125" style="50" customWidth="1"/>
    <col min="13576" max="13824" width="9.140625" style="50"/>
    <col min="13825" max="13825" width="11.28515625" style="50" customWidth="1"/>
    <col min="13826" max="13826" width="43.140625" style="50" customWidth="1"/>
    <col min="13827" max="13827" width="13" style="50" customWidth="1"/>
    <col min="13828" max="13828" width="12.5703125" style="50" customWidth="1"/>
    <col min="13829" max="13829" width="13" style="50" customWidth="1"/>
    <col min="13830" max="13830" width="12.28515625" style="50" customWidth="1"/>
    <col min="13831" max="13831" width="12.5703125" style="50" customWidth="1"/>
    <col min="13832" max="14080" width="9.140625" style="50"/>
    <col min="14081" max="14081" width="11.28515625" style="50" customWidth="1"/>
    <col min="14082" max="14082" width="43.140625" style="50" customWidth="1"/>
    <col min="14083" max="14083" width="13" style="50" customWidth="1"/>
    <col min="14084" max="14084" width="12.5703125" style="50" customWidth="1"/>
    <col min="14085" max="14085" width="13" style="50" customWidth="1"/>
    <col min="14086" max="14086" width="12.28515625" style="50" customWidth="1"/>
    <col min="14087" max="14087" width="12.5703125" style="50" customWidth="1"/>
    <col min="14088" max="14336" width="9.140625" style="50"/>
    <col min="14337" max="14337" width="11.28515625" style="50" customWidth="1"/>
    <col min="14338" max="14338" width="43.140625" style="50" customWidth="1"/>
    <col min="14339" max="14339" width="13" style="50" customWidth="1"/>
    <col min="14340" max="14340" width="12.5703125" style="50" customWidth="1"/>
    <col min="14341" max="14341" width="13" style="50" customWidth="1"/>
    <col min="14342" max="14342" width="12.28515625" style="50" customWidth="1"/>
    <col min="14343" max="14343" width="12.5703125" style="50" customWidth="1"/>
    <col min="14344" max="14592" width="9.140625" style="50"/>
    <col min="14593" max="14593" width="11.28515625" style="50" customWidth="1"/>
    <col min="14594" max="14594" width="43.140625" style="50" customWidth="1"/>
    <col min="14595" max="14595" width="13" style="50" customWidth="1"/>
    <col min="14596" max="14596" width="12.5703125" style="50" customWidth="1"/>
    <col min="14597" max="14597" width="13" style="50" customWidth="1"/>
    <col min="14598" max="14598" width="12.28515625" style="50" customWidth="1"/>
    <col min="14599" max="14599" width="12.5703125" style="50" customWidth="1"/>
    <col min="14600" max="14848" width="9.140625" style="50"/>
    <col min="14849" max="14849" width="11.28515625" style="50" customWidth="1"/>
    <col min="14850" max="14850" width="43.140625" style="50" customWidth="1"/>
    <col min="14851" max="14851" width="13" style="50" customWidth="1"/>
    <col min="14852" max="14852" width="12.5703125" style="50" customWidth="1"/>
    <col min="14853" max="14853" width="13" style="50" customWidth="1"/>
    <col min="14854" max="14854" width="12.28515625" style="50" customWidth="1"/>
    <col min="14855" max="14855" width="12.5703125" style="50" customWidth="1"/>
    <col min="14856" max="15104" width="9.140625" style="50"/>
    <col min="15105" max="15105" width="11.28515625" style="50" customWidth="1"/>
    <col min="15106" max="15106" width="43.140625" style="50" customWidth="1"/>
    <col min="15107" max="15107" width="13" style="50" customWidth="1"/>
    <col min="15108" max="15108" width="12.5703125" style="50" customWidth="1"/>
    <col min="15109" max="15109" width="13" style="50" customWidth="1"/>
    <col min="15110" max="15110" width="12.28515625" style="50" customWidth="1"/>
    <col min="15111" max="15111" width="12.5703125" style="50" customWidth="1"/>
    <col min="15112" max="15360" width="9.140625" style="50"/>
    <col min="15361" max="15361" width="11.28515625" style="50" customWidth="1"/>
    <col min="15362" max="15362" width="43.140625" style="50" customWidth="1"/>
    <col min="15363" max="15363" width="13" style="50" customWidth="1"/>
    <col min="15364" max="15364" width="12.5703125" style="50" customWidth="1"/>
    <col min="15365" max="15365" width="13" style="50" customWidth="1"/>
    <col min="15366" max="15366" width="12.28515625" style="50" customWidth="1"/>
    <col min="15367" max="15367" width="12.5703125" style="50" customWidth="1"/>
    <col min="15368" max="15616" width="9.140625" style="50"/>
    <col min="15617" max="15617" width="11.28515625" style="50" customWidth="1"/>
    <col min="15618" max="15618" width="43.140625" style="50" customWidth="1"/>
    <col min="15619" max="15619" width="13" style="50" customWidth="1"/>
    <col min="15620" max="15620" width="12.5703125" style="50" customWidth="1"/>
    <col min="15621" max="15621" width="13" style="50" customWidth="1"/>
    <col min="15622" max="15622" width="12.28515625" style="50" customWidth="1"/>
    <col min="15623" max="15623" width="12.5703125" style="50" customWidth="1"/>
    <col min="15624" max="15872" width="9.140625" style="50"/>
    <col min="15873" max="15873" width="11.28515625" style="50" customWidth="1"/>
    <col min="15874" max="15874" width="43.140625" style="50" customWidth="1"/>
    <col min="15875" max="15875" width="13" style="50" customWidth="1"/>
    <col min="15876" max="15876" width="12.5703125" style="50" customWidth="1"/>
    <col min="15877" max="15877" width="13" style="50" customWidth="1"/>
    <col min="15878" max="15878" width="12.28515625" style="50" customWidth="1"/>
    <col min="15879" max="15879" width="12.5703125" style="50" customWidth="1"/>
    <col min="15880" max="16128" width="9.140625" style="50"/>
    <col min="16129" max="16129" width="11.28515625" style="50" customWidth="1"/>
    <col min="16130" max="16130" width="43.140625" style="50" customWidth="1"/>
    <col min="16131" max="16131" width="13" style="50" customWidth="1"/>
    <col min="16132" max="16132" width="12.5703125" style="50" customWidth="1"/>
    <col min="16133" max="16133" width="13" style="50" customWidth="1"/>
    <col min="16134" max="16134" width="12.28515625" style="50" customWidth="1"/>
    <col min="16135" max="16135" width="12.5703125" style="50" customWidth="1"/>
    <col min="16136" max="16384" width="9.140625" style="50"/>
  </cols>
  <sheetData>
    <row r="1" spans="1:7">
      <c r="E1" s="52"/>
      <c r="F1" s="52"/>
      <c r="G1" s="53" t="s">
        <v>104</v>
      </c>
    </row>
    <row r="2" spans="1:7">
      <c r="E2" s="52"/>
      <c r="F2" s="52"/>
      <c r="G2" s="54" t="s">
        <v>1</v>
      </c>
    </row>
    <row r="3" spans="1:7">
      <c r="E3" s="52"/>
      <c r="F3" s="52"/>
      <c r="G3" s="54" t="s">
        <v>105</v>
      </c>
    </row>
    <row r="4" spans="1:7" ht="61.5" customHeight="1">
      <c r="B4" s="54"/>
      <c r="C4" s="55"/>
      <c r="D4" s="55"/>
      <c r="E4" s="52"/>
      <c r="F4" s="52"/>
      <c r="G4" s="54"/>
    </row>
    <row r="5" spans="1:7">
      <c r="A5" s="119" t="s">
        <v>106</v>
      </c>
      <c r="B5" s="119"/>
      <c r="C5" s="119"/>
      <c r="D5" s="119"/>
      <c r="E5" s="119"/>
      <c r="F5" s="119"/>
      <c r="G5" s="119"/>
    </row>
    <row r="6" spans="1:7" ht="21" customHeight="1">
      <c r="A6" s="119" t="s">
        <v>107</v>
      </c>
      <c r="B6" s="119"/>
      <c r="C6" s="119"/>
      <c r="D6" s="119"/>
      <c r="E6" s="119"/>
      <c r="F6" s="119"/>
      <c r="G6" s="119"/>
    </row>
    <row r="7" spans="1:7" ht="23.25" customHeight="1">
      <c r="A7" s="120" t="s">
        <v>108</v>
      </c>
      <c r="B7" s="120"/>
      <c r="C7" s="120"/>
      <c r="D7" s="120"/>
      <c r="E7" s="120"/>
      <c r="F7" s="120"/>
      <c r="G7" s="120"/>
    </row>
    <row r="8" spans="1:7" ht="32.25" customHeight="1" thickBot="1">
      <c r="G8" s="56" t="s">
        <v>109</v>
      </c>
    </row>
    <row r="9" spans="1:7" ht="32.25" customHeight="1">
      <c r="A9" s="121" t="s">
        <v>110</v>
      </c>
      <c r="B9" s="123"/>
      <c r="C9" s="125" t="s">
        <v>111</v>
      </c>
      <c r="D9" s="126"/>
      <c r="E9" s="127" t="s">
        <v>112</v>
      </c>
      <c r="F9" s="127"/>
      <c r="G9" s="57"/>
    </row>
    <row r="10" spans="1:7" ht="54.75" customHeight="1">
      <c r="A10" s="122"/>
      <c r="B10" s="124"/>
      <c r="C10" s="58" t="s">
        <v>113</v>
      </c>
      <c r="D10" s="58" t="s">
        <v>114</v>
      </c>
      <c r="E10" s="58" t="s">
        <v>113</v>
      </c>
      <c r="F10" s="58" t="s">
        <v>114</v>
      </c>
      <c r="G10" s="59" t="s">
        <v>115</v>
      </c>
    </row>
    <row r="11" spans="1:7" ht="17.25" customHeight="1">
      <c r="A11" s="60" t="s">
        <v>116</v>
      </c>
      <c r="B11" s="61" t="s">
        <v>117</v>
      </c>
      <c r="C11" s="62">
        <v>134634.4</v>
      </c>
      <c r="D11" s="63">
        <f>C11/C25*100</f>
        <v>6.3440736282419889</v>
      </c>
      <c r="E11" s="63">
        <v>132935.20000000001</v>
      </c>
      <c r="F11" s="63">
        <f>E11/E25*100</f>
        <v>6.4199899065267099</v>
      </c>
      <c r="G11" s="64">
        <f>E11/C11*100</f>
        <v>98.737915421318789</v>
      </c>
    </row>
    <row r="12" spans="1:7">
      <c r="A12" s="60" t="s">
        <v>118</v>
      </c>
      <c r="B12" s="61" t="s">
        <v>119</v>
      </c>
      <c r="C12" s="62">
        <v>878977.5</v>
      </c>
      <c r="D12" s="63">
        <f>C12/C25*100</f>
        <v>41.4180772341101</v>
      </c>
      <c r="E12" s="63">
        <v>873331.6</v>
      </c>
      <c r="F12" s="63">
        <f>E12/E25*100</f>
        <v>42.176790323787991</v>
      </c>
      <c r="G12" s="64">
        <f t="shared" ref="G12:G22" si="0">E12/C12*100</f>
        <v>99.357674115662803</v>
      </c>
    </row>
    <row r="13" spans="1:7">
      <c r="A13" s="60" t="s">
        <v>120</v>
      </c>
      <c r="B13" s="61" t="s">
        <v>121</v>
      </c>
      <c r="C13" s="62">
        <v>250108.79999999999</v>
      </c>
      <c r="D13" s="63">
        <f>C13/C25*100</f>
        <v>11.785313725699003</v>
      </c>
      <c r="E13" s="63">
        <v>248346.8</v>
      </c>
      <c r="F13" s="63">
        <f>E13/E25*100</f>
        <v>11.993692786547184</v>
      </c>
      <c r="G13" s="64">
        <f t="shared" si="0"/>
        <v>99.295506595529631</v>
      </c>
    </row>
    <row r="14" spans="1:7" ht="31.5">
      <c r="A14" s="60" t="s">
        <v>122</v>
      </c>
      <c r="B14" s="61" t="s">
        <v>123</v>
      </c>
      <c r="C14" s="62">
        <v>535389.30000000005</v>
      </c>
      <c r="D14" s="63">
        <f>C14/C25*100</f>
        <v>25.227944262186625</v>
      </c>
      <c r="E14" s="63">
        <v>498310.1</v>
      </c>
      <c r="F14" s="63">
        <f>E14/E25*100</f>
        <v>24.065453035165369</v>
      </c>
      <c r="G14" s="64">
        <f t="shared" si="0"/>
        <v>93.074347955777213</v>
      </c>
    </row>
    <row r="15" spans="1:7" ht="29.25" customHeight="1">
      <c r="A15" s="60" t="s">
        <v>124</v>
      </c>
      <c r="B15" s="61" t="s">
        <v>125</v>
      </c>
      <c r="C15" s="62">
        <v>41539.1</v>
      </c>
      <c r="D15" s="63">
        <f>C15/C25*100</f>
        <v>1.9573534613063732</v>
      </c>
      <c r="E15" s="63">
        <v>41017.1</v>
      </c>
      <c r="F15" s="63">
        <f>E15/E25*100</f>
        <v>1.9808851831192693</v>
      </c>
      <c r="G15" s="64">
        <f t="shared" si="0"/>
        <v>98.743352648468559</v>
      </c>
    </row>
    <row r="16" spans="1:7">
      <c r="A16" s="60" t="s">
        <v>126</v>
      </c>
      <c r="B16" s="61" t="s">
        <v>127</v>
      </c>
      <c r="C16" s="62">
        <v>36879.699999999997</v>
      </c>
      <c r="D16" s="63">
        <f>C16/C25*100</f>
        <v>1.7377990482928292</v>
      </c>
      <c r="E16" s="63">
        <v>36322.6</v>
      </c>
      <c r="F16" s="63">
        <f>E16/E25*100</f>
        <v>1.7541683871450682</v>
      </c>
      <c r="G16" s="64">
        <f t="shared" si="0"/>
        <v>98.489412874833576</v>
      </c>
    </row>
    <row r="17" spans="1:7">
      <c r="A17" s="60" t="s">
        <v>128</v>
      </c>
      <c r="B17" s="61" t="s">
        <v>129</v>
      </c>
      <c r="C17" s="62">
        <v>152967.79999999999</v>
      </c>
      <c r="D17" s="63">
        <f>C17/C25*100</f>
        <v>7.2079571487687764</v>
      </c>
      <c r="E17" s="63">
        <v>150912.79999999999</v>
      </c>
      <c r="F17" s="63">
        <f>E17/E25*100</f>
        <v>7.2882024683130124</v>
      </c>
      <c r="G17" s="64">
        <f t="shared" si="0"/>
        <v>98.656580012264016</v>
      </c>
    </row>
    <row r="18" spans="1:7">
      <c r="A18" s="60" t="s">
        <v>130</v>
      </c>
      <c r="B18" s="61" t="s">
        <v>131</v>
      </c>
      <c r="C18" s="62">
        <v>20246</v>
      </c>
      <c r="D18" s="63">
        <f>C18/C25*100</f>
        <v>0.95400666306224347</v>
      </c>
      <c r="E18" s="63">
        <v>19974.400000000001</v>
      </c>
      <c r="F18" s="63">
        <f>E18/E25*100</f>
        <v>0.9646462817141519</v>
      </c>
      <c r="G18" s="64">
        <f>E18/C18*100</f>
        <v>98.658500444532265</v>
      </c>
    </row>
    <row r="19" spans="1:7" ht="16.5" customHeight="1">
      <c r="A19" s="60" t="s">
        <v>132</v>
      </c>
      <c r="B19" s="61" t="s">
        <v>133</v>
      </c>
      <c r="C19" s="65">
        <v>1028.8</v>
      </c>
      <c r="D19" s="63">
        <f>C19/C25*100</f>
        <v>4.8477825494341396E-2</v>
      </c>
      <c r="E19" s="63">
        <v>728.7</v>
      </c>
      <c r="F19" s="63">
        <f>E19/E25*100</f>
        <v>3.5191932948429108E-2</v>
      </c>
      <c r="G19" s="64">
        <f t="shared" si="0"/>
        <v>70.830093312597214</v>
      </c>
    </row>
    <row r="20" spans="1:7" ht="14.25" customHeight="1">
      <c r="A20" s="60" t="s">
        <v>134</v>
      </c>
      <c r="B20" s="61" t="s">
        <v>57</v>
      </c>
      <c r="C20" s="65">
        <v>70436</v>
      </c>
      <c r="D20" s="63">
        <f>C20/C25*100</f>
        <v>3.3189970028377052</v>
      </c>
      <c r="E20" s="63">
        <v>68765.7</v>
      </c>
      <c r="F20" s="63">
        <f>E20/E25*100</f>
        <v>3.3209796947328001</v>
      </c>
      <c r="G20" s="64">
        <f t="shared" si="0"/>
        <v>97.62862740643989</v>
      </c>
    </row>
    <row r="21" spans="1:7" ht="1.5" hidden="1" customHeight="1">
      <c r="A21" s="60"/>
      <c r="B21" s="61"/>
      <c r="C21" s="65"/>
      <c r="D21" s="63">
        <f>C21/C25*100</f>
        <v>0</v>
      </c>
      <c r="E21" s="63"/>
      <c r="F21" s="63">
        <f>E21/E25*100</f>
        <v>0</v>
      </c>
      <c r="G21" s="64" t="e">
        <f>E21/C21*100</f>
        <v>#DIV/0!</v>
      </c>
    </row>
    <row r="22" spans="1:7" ht="11.25" hidden="1" customHeight="1">
      <c r="A22" s="60"/>
      <c r="B22" s="61"/>
      <c r="C22" s="62"/>
      <c r="D22" s="63">
        <f>C22/C25*100</f>
        <v>0</v>
      </c>
      <c r="E22" s="63"/>
      <c r="F22" s="63">
        <f>E22/E25*100</f>
        <v>0</v>
      </c>
      <c r="G22" s="64" t="e">
        <f t="shared" si="0"/>
        <v>#DIV/0!</v>
      </c>
    </row>
    <row r="23" spans="1:7" ht="11.25" hidden="1" customHeight="1">
      <c r="A23" s="60"/>
      <c r="B23" s="61"/>
      <c r="C23" s="62"/>
      <c r="D23" s="63">
        <f>C23/C25*100</f>
        <v>0</v>
      </c>
      <c r="E23" s="63"/>
      <c r="F23" s="63">
        <f>E23/E25*100</f>
        <v>0</v>
      </c>
      <c r="G23" s="64" t="e">
        <f>E23/C23*100</f>
        <v>#DIV/0!</v>
      </c>
    </row>
    <row r="24" spans="1:7" hidden="1">
      <c r="A24" s="60"/>
      <c r="B24" s="61"/>
      <c r="C24" s="62"/>
      <c r="D24" s="63">
        <f>C24/C25*100</f>
        <v>0</v>
      </c>
      <c r="E24" s="63"/>
      <c r="F24" s="63">
        <f>E24/E25*100</f>
        <v>0</v>
      </c>
      <c r="G24" s="64" t="e">
        <f>E24/C24*100</f>
        <v>#DIV/0!</v>
      </c>
    </row>
    <row r="25" spans="1:7" ht="44.25" customHeight="1">
      <c r="A25" s="60"/>
      <c r="B25" s="66" t="s">
        <v>135</v>
      </c>
      <c r="C25" s="67">
        <f>C11+C12+C13+C14+C15+C16+C17+C18+C19+C20+C21+C22+C23+C24</f>
        <v>2122207.4000000004</v>
      </c>
      <c r="D25" s="67">
        <f>SUM(D11:D24)</f>
        <v>99.999999999999972</v>
      </c>
      <c r="E25" s="67">
        <f>E11+E12+E13+E14+E15+E16+E17+E18+E19+E20+E21+E22+E23+E24</f>
        <v>2070645.0000000002</v>
      </c>
      <c r="F25" s="67">
        <f>SUM(F11:F24)</f>
        <v>100</v>
      </c>
      <c r="G25" s="68">
        <f>E25/C25*100</f>
        <v>97.570341145733437</v>
      </c>
    </row>
    <row r="26" spans="1:7" ht="47.25" customHeight="1">
      <c r="A26" s="60"/>
      <c r="B26" s="116" t="s">
        <v>136</v>
      </c>
      <c r="C26" s="116"/>
      <c r="D26" s="116"/>
      <c r="E26" s="116"/>
      <c r="F26" s="116"/>
      <c r="G26" s="117"/>
    </row>
    <row r="27" spans="1:7" ht="22.5" customHeight="1">
      <c r="A27" s="60" t="s">
        <v>116</v>
      </c>
      <c r="B27" s="69" t="s">
        <v>117</v>
      </c>
      <c r="C27" s="70">
        <v>3886.8</v>
      </c>
      <c r="D27" s="71">
        <f>C27/C36*100</f>
        <v>0.40528429492075591</v>
      </c>
      <c r="E27" s="72">
        <v>3860.7</v>
      </c>
      <c r="F27" s="71">
        <f>E27/E36*100</f>
        <v>0.72971895604089221</v>
      </c>
      <c r="G27" s="73">
        <f>E27/C27*100</f>
        <v>99.328496449521452</v>
      </c>
    </row>
    <row r="28" spans="1:7">
      <c r="A28" s="60" t="s">
        <v>118</v>
      </c>
      <c r="B28" s="69" t="s">
        <v>119</v>
      </c>
      <c r="C28" s="70">
        <v>111655.6</v>
      </c>
      <c r="D28" s="71">
        <f>C28/C36*100</f>
        <v>11.642549428824212</v>
      </c>
      <c r="E28" s="72">
        <v>102593.1</v>
      </c>
      <c r="F28" s="71">
        <f>E28/E36*100</f>
        <v>19.391335723832174</v>
      </c>
      <c r="G28" s="73">
        <f t="shared" ref="G28:G37" si="1">E28/C28*100</f>
        <v>91.883523979092857</v>
      </c>
    </row>
    <row r="29" spans="1:7">
      <c r="A29" s="60" t="s">
        <v>120</v>
      </c>
      <c r="B29" s="69" t="s">
        <v>137</v>
      </c>
      <c r="C29" s="70">
        <v>15840.4</v>
      </c>
      <c r="D29" s="71">
        <f>C29/C36*100</f>
        <v>1.6517097214322169</v>
      </c>
      <c r="E29" s="72">
        <v>15763.2</v>
      </c>
      <c r="F29" s="71">
        <f>E29/E36*100</f>
        <v>2.9794352961545303</v>
      </c>
      <c r="G29" s="73">
        <f t="shared" si="1"/>
        <v>99.512638569733099</v>
      </c>
    </row>
    <row r="30" spans="1:7" ht="31.5">
      <c r="A30" s="60" t="s">
        <v>122</v>
      </c>
      <c r="B30" s="69" t="s">
        <v>138</v>
      </c>
      <c r="C30" s="70">
        <v>10238.700000000001</v>
      </c>
      <c r="D30" s="71">
        <f>C30/C36*100</f>
        <v>1.0676094243092373</v>
      </c>
      <c r="E30" s="72">
        <v>9843.7999999999993</v>
      </c>
      <c r="F30" s="71">
        <f>E30/E36*100</f>
        <v>1.8605971610006826</v>
      </c>
      <c r="G30" s="73">
        <f t="shared" si="1"/>
        <v>96.143065037553583</v>
      </c>
    </row>
    <row r="31" spans="1:7" ht="16.5" customHeight="1">
      <c r="A31" s="60" t="s">
        <v>124</v>
      </c>
      <c r="B31" s="69" t="s">
        <v>125</v>
      </c>
      <c r="C31" s="70">
        <v>14666.9</v>
      </c>
      <c r="D31" s="71">
        <f>C31/C36*100</f>
        <v>1.5293465640560959</v>
      </c>
      <c r="E31" s="72">
        <v>13634.1</v>
      </c>
      <c r="F31" s="71">
        <f>E31/E36*100</f>
        <v>2.5770096662670317</v>
      </c>
      <c r="G31" s="73">
        <f t="shared" si="1"/>
        <v>92.958293845325187</v>
      </c>
    </row>
    <row r="32" spans="1:7">
      <c r="A32" s="60" t="s">
        <v>126</v>
      </c>
      <c r="B32" s="69" t="s">
        <v>127</v>
      </c>
      <c r="C32" s="70">
        <v>24172.6</v>
      </c>
      <c r="D32" s="71">
        <f>C32/C36*100</f>
        <v>2.5205246339923493</v>
      </c>
      <c r="E32" s="72">
        <v>22718.799999999999</v>
      </c>
      <c r="F32" s="71">
        <f>E32/E36*100</f>
        <v>4.2941277536461842</v>
      </c>
      <c r="G32" s="73">
        <f t="shared" si="1"/>
        <v>93.985752463533089</v>
      </c>
    </row>
    <row r="33" spans="1:8">
      <c r="A33" s="60" t="s">
        <v>128</v>
      </c>
      <c r="B33" s="69" t="s">
        <v>139</v>
      </c>
      <c r="C33" s="70">
        <v>187393.7</v>
      </c>
      <c r="D33" s="71">
        <f>C33/C36*100</f>
        <v>19.539910357386965</v>
      </c>
      <c r="E33" s="72">
        <v>184166.39999999999</v>
      </c>
      <c r="F33" s="71">
        <f>E33/E36*100</f>
        <v>34.809675226204931</v>
      </c>
      <c r="G33" s="73">
        <f t="shared" si="1"/>
        <v>98.277796959022623</v>
      </c>
    </row>
    <row r="34" spans="1:8" ht="20.25" customHeight="1">
      <c r="A34" s="60" t="s">
        <v>130</v>
      </c>
      <c r="B34" s="69" t="s">
        <v>131</v>
      </c>
      <c r="C34" s="70">
        <v>590140.30000000005</v>
      </c>
      <c r="D34" s="71">
        <f>C34/C36*100</f>
        <v>61.535091949630385</v>
      </c>
      <c r="E34" s="72">
        <v>175778.7</v>
      </c>
      <c r="F34" s="71">
        <f>E34/E36*100</f>
        <v>33.224298561977157</v>
      </c>
      <c r="G34" s="73">
        <f>E34/C34*100</f>
        <v>29.785917009904257</v>
      </c>
    </row>
    <row r="35" spans="1:8" ht="24" customHeight="1">
      <c r="A35" s="60" t="s">
        <v>132</v>
      </c>
      <c r="B35" s="69" t="s">
        <v>133</v>
      </c>
      <c r="C35" s="70">
        <v>1035.5</v>
      </c>
      <c r="D35" s="63">
        <f>C35/C36*100</f>
        <v>0.10797362544778293</v>
      </c>
      <c r="E35" s="72">
        <v>707.9</v>
      </c>
      <c r="F35" s="71">
        <f>E35/E36*100</f>
        <v>0.1338016548764078</v>
      </c>
      <c r="G35" s="73">
        <f>E35/C35*100</f>
        <v>68.363109608884599</v>
      </c>
    </row>
    <row r="36" spans="1:8" s="75" customFormat="1">
      <c r="A36" s="60"/>
      <c r="B36" s="74" t="s">
        <v>140</v>
      </c>
      <c r="C36" s="67">
        <f>SUM(C27:C35)</f>
        <v>959030.50000000012</v>
      </c>
      <c r="D36" s="67">
        <f>D27+D28+D29+D30+D31+D32+D33+D34+D35</f>
        <v>100</v>
      </c>
      <c r="E36" s="67">
        <f>SUM(E27:E35)</f>
        <v>529066.70000000007</v>
      </c>
      <c r="F36" s="67">
        <v>100</v>
      </c>
      <c r="G36" s="68">
        <f t="shared" si="1"/>
        <v>55.16682733239454</v>
      </c>
    </row>
    <row r="37" spans="1:8" s="76" customFormat="1" ht="54.75" customHeight="1">
      <c r="A37" s="60"/>
      <c r="B37" s="74" t="s">
        <v>141</v>
      </c>
      <c r="C37" s="67">
        <f>C36+C25</f>
        <v>3081237.9000000004</v>
      </c>
      <c r="D37" s="67"/>
      <c r="E37" s="67">
        <f>E36+E25</f>
        <v>2599711.7000000002</v>
      </c>
      <c r="F37" s="67"/>
      <c r="G37" s="68">
        <f t="shared" si="1"/>
        <v>84.372313478293904</v>
      </c>
      <c r="H37" s="75"/>
    </row>
    <row r="38" spans="1:8" ht="7.5" customHeight="1">
      <c r="B38" s="118"/>
      <c r="C38" s="118"/>
      <c r="D38" s="77"/>
      <c r="E38" s="77"/>
      <c r="F38" s="77"/>
      <c r="G38" s="77"/>
    </row>
    <row r="39" spans="1:8" ht="71.25" customHeight="1">
      <c r="A39" s="78"/>
      <c r="B39" s="79" t="s">
        <v>142</v>
      </c>
      <c r="C39" s="78"/>
      <c r="D39" s="79"/>
      <c r="E39" s="50" t="s">
        <v>143</v>
      </c>
      <c r="F39" s="52"/>
      <c r="G39" s="80"/>
      <c r="H39" s="80"/>
    </row>
    <row r="40" spans="1:8">
      <c r="F40" s="81"/>
    </row>
  </sheetData>
  <mergeCells count="9">
    <mergeCell ref="B26:G26"/>
    <mergeCell ref="B38:C38"/>
    <mergeCell ref="A5:G5"/>
    <mergeCell ref="A6:G6"/>
    <mergeCell ref="A7:G7"/>
    <mergeCell ref="A9:A10"/>
    <mergeCell ref="B9:B10"/>
    <mergeCell ref="C9:D9"/>
    <mergeCell ref="E9:F9"/>
  </mergeCells>
  <printOptions horizontalCentered="1"/>
  <pageMargins left="0.59055118110236227" right="0.19685039370078741" top="0.19685039370078741" bottom="0.19685039370078741" header="0.19685039370078741" footer="1.1023622047244095"/>
  <pageSetup paperSize="9" scale="80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showRuler="0" view="pageBreakPreview" zoomScaleSheetLayoutView="100" workbookViewId="0">
      <selection activeCell="C3" sqref="C3"/>
    </sheetView>
  </sheetViews>
  <sheetFormatPr defaultColWidth="9.140625" defaultRowHeight="12.75"/>
  <cols>
    <col min="1" max="1" width="5.85546875" style="82" customWidth="1"/>
    <col min="2" max="2" width="67.42578125" style="82" customWidth="1"/>
    <col min="3" max="3" width="19.28515625" style="82" customWidth="1"/>
    <col min="4" max="4" width="16.140625" style="82" customWidth="1"/>
    <col min="5" max="16384" width="9.140625" style="82"/>
  </cols>
  <sheetData>
    <row r="1" spans="1:3" ht="15.75">
      <c r="C1" s="103" t="s">
        <v>215</v>
      </c>
    </row>
    <row r="2" spans="1:3" ht="15.75">
      <c r="C2" s="103" t="s">
        <v>216</v>
      </c>
    </row>
    <row r="3" spans="1:3" ht="15.75">
      <c r="C3" s="103" t="s">
        <v>214</v>
      </c>
    </row>
    <row r="4" spans="1:3" ht="15.75">
      <c r="C4" s="103"/>
    </row>
    <row r="5" spans="1:3" ht="15.75">
      <c r="C5" s="103"/>
    </row>
    <row r="6" spans="1:3" ht="15.75" customHeight="1">
      <c r="A6" s="132" t="s">
        <v>213</v>
      </c>
      <c r="B6" s="132"/>
      <c r="C6" s="132"/>
    </row>
    <row r="7" spans="1:3" ht="31.5" customHeight="1">
      <c r="A7" s="133" t="s">
        <v>212</v>
      </c>
      <c r="B7" s="133"/>
      <c r="C7" s="133"/>
    </row>
    <row r="8" spans="1:3" ht="15.75">
      <c r="A8" s="134" t="s">
        <v>211</v>
      </c>
      <c r="B8" s="134"/>
      <c r="C8" s="134"/>
    </row>
    <row r="9" spans="1:3" ht="15.75">
      <c r="A9" s="104"/>
      <c r="B9" s="104"/>
      <c r="C9" s="104"/>
    </row>
    <row r="10" spans="1:3" ht="9.75" customHeight="1">
      <c r="A10" s="104"/>
      <c r="B10" s="104"/>
      <c r="C10" s="104"/>
    </row>
    <row r="11" spans="1:3" ht="15.75">
      <c r="C11" s="103" t="s">
        <v>196</v>
      </c>
    </row>
    <row r="12" spans="1:3" ht="31.5">
      <c r="A12" s="102" t="s">
        <v>210</v>
      </c>
      <c r="B12" s="102" t="s">
        <v>209</v>
      </c>
      <c r="C12" s="102" t="s">
        <v>113</v>
      </c>
    </row>
    <row r="13" spans="1:3" ht="15.75">
      <c r="A13" s="128"/>
      <c r="B13" s="101" t="s">
        <v>208</v>
      </c>
      <c r="C13" s="135">
        <f>C15+C17+C18+C19+C20+C21+C22+C23+C24+C25</f>
        <v>8687.6999999999989</v>
      </c>
    </row>
    <row r="14" spans="1:3" ht="15.75">
      <c r="A14" s="128"/>
      <c r="B14" s="101" t="s">
        <v>207</v>
      </c>
      <c r="C14" s="135"/>
    </row>
    <row r="15" spans="1:3" ht="18.75" customHeight="1">
      <c r="A15" s="128">
        <v>1</v>
      </c>
      <c r="B15" s="129" t="s">
        <v>206</v>
      </c>
      <c r="C15" s="131"/>
    </row>
    <row r="16" spans="1:3" ht="12.75" customHeight="1">
      <c r="A16" s="128"/>
      <c r="B16" s="130"/>
      <c r="C16" s="131"/>
    </row>
    <row r="17" spans="1:3" ht="31.5">
      <c r="A17" s="88">
        <v>2</v>
      </c>
      <c r="B17" s="100" t="s">
        <v>205</v>
      </c>
      <c r="C17" s="98"/>
    </row>
    <row r="18" spans="1:3" ht="67.5" customHeight="1">
      <c r="A18" s="88">
        <v>3</v>
      </c>
      <c r="B18" s="100" t="s">
        <v>204</v>
      </c>
      <c r="C18" s="98">
        <v>5.0999999999999996</v>
      </c>
    </row>
    <row r="19" spans="1:3" ht="31.5">
      <c r="A19" s="88">
        <v>4</v>
      </c>
      <c r="B19" s="100" t="s">
        <v>203</v>
      </c>
      <c r="C19" s="98">
        <v>7823.2</v>
      </c>
    </row>
    <row r="20" spans="1:3" ht="31.5">
      <c r="A20" s="88">
        <v>5</v>
      </c>
      <c r="B20" s="100" t="s">
        <v>202</v>
      </c>
      <c r="C20" s="98">
        <v>0.3</v>
      </c>
    </row>
    <row r="21" spans="1:3" ht="15.75">
      <c r="A21" s="88">
        <v>6</v>
      </c>
      <c r="B21" s="100" t="s">
        <v>201</v>
      </c>
      <c r="C21" s="98">
        <v>511.4</v>
      </c>
    </row>
    <row r="22" spans="1:3" ht="35.25" customHeight="1">
      <c r="A22" s="88">
        <v>7</v>
      </c>
      <c r="B22" s="100" t="s">
        <v>200</v>
      </c>
      <c r="C22" s="98">
        <v>14.4</v>
      </c>
    </row>
    <row r="23" spans="1:3" ht="35.25" customHeight="1">
      <c r="A23" s="88">
        <v>8</v>
      </c>
      <c r="B23" s="100" t="s">
        <v>199</v>
      </c>
      <c r="C23" s="98"/>
    </row>
    <row r="24" spans="1:3" ht="25.5" customHeight="1">
      <c r="A24" s="88">
        <v>9</v>
      </c>
      <c r="B24" s="100" t="s">
        <v>198</v>
      </c>
      <c r="C24" s="98">
        <v>10.4</v>
      </c>
    </row>
    <row r="25" spans="1:3" ht="48.75" customHeight="1">
      <c r="A25" s="88">
        <v>10</v>
      </c>
      <c r="B25" s="99" t="s">
        <v>197</v>
      </c>
      <c r="C25" s="98">
        <v>322.89999999999998</v>
      </c>
    </row>
    <row r="26" spans="1:3" ht="15" customHeight="1">
      <c r="A26" s="97"/>
      <c r="B26" s="96"/>
      <c r="C26" s="95"/>
    </row>
    <row r="27" spans="1:3" ht="9" customHeight="1">
      <c r="A27" s="97"/>
      <c r="B27" s="96"/>
      <c r="C27" s="95"/>
    </row>
    <row r="28" spans="1:3" ht="0.75" customHeight="1">
      <c r="A28" s="97"/>
      <c r="B28" s="96"/>
      <c r="C28" s="95"/>
    </row>
    <row r="29" spans="1:3" ht="8.25" customHeight="1">
      <c r="C29" s="94"/>
    </row>
    <row r="30" spans="1:3" ht="12" customHeight="1">
      <c r="B30" s="93"/>
      <c r="C30" s="92" t="s">
        <v>196</v>
      </c>
    </row>
    <row r="31" spans="1:3" ht="17.25" customHeight="1">
      <c r="A31" s="88" t="s">
        <v>195</v>
      </c>
      <c r="B31" s="88" t="s">
        <v>194</v>
      </c>
      <c r="C31" s="88" t="s">
        <v>113</v>
      </c>
    </row>
    <row r="32" spans="1:3" ht="14.25">
      <c r="A32" s="90">
        <v>1</v>
      </c>
      <c r="B32" s="87" t="s">
        <v>193</v>
      </c>
      <c r="C32" s="86">
        <f>C33+C34+C36+C38+C37+C35</f>
        <v>2524.5</v>
      </c>
    </row>
    <row r="33" spans="1:3" ht="30">
      <c r="A33" s="90"/>
      <c r="B33" s="91" t="s">
        <v>192</v>
      </c>
      <c r="C33" s="89">
        <v>1026.0999999999999</v>
      </c>
    </row>
    <row r="34" spans="1:3" ht="30">
      <c r="A34" s="90"/>
      <c r="B34" s="91" t="s">
        <v>191</v>
      </c>
      <c r="C34" s="89">
        <v>141</v>
      </c>
    </row>
    <row r="35" spans="1:3" ht="15">
      <c r="A35" s="90"/>
      <c r="B35" s="91" t="s">
        <v>190</v>
      </c>
      <c r="C35" s="89">
        <v>1060</v>
      </c>
    </row>
    <row r="36" spans="1:3" ht="29.25" customHeight="1">
      <c r="A36" s="90"/>
      <c r="B36" s="91" t="s">
        <v>189</v>
      </c>
      <c r="C36" s="89">
        <v>79.099999999999994</v>
      </c>
    </row>
    <row r="37" spans="1:3" ht="15" customHeight="1">
      <c r="A37" s="90"/>
      <c r="B37" s="91" t="s">
        <v>188</v>
      </c>
      <c r="C37" s="89">
        <v>2.2999999999999998</v>
      </c>
    </row>
    <row r="38" spans="1:3" ht="15">
      <c r="A38" s="90"/>
      <c r="B38" s="91" t="s">
        <v>187</v>
      </c>
      <c r="C38" s="89">
        <v>216</v>
      </c>
    </row>
    <row r="39" spans="1:3" ht="14.25">
      <c r="A39" s="90">
        <v>2</v>
      </c>
      <c r="B39" s="87" t="s">
        <v>186</v>
      </c>
      <c r="C39" s="86">
        <f>C40+C41+C42</f>
        <v>2063.8999999999996</v>
      </c>
    </row>
    <row r="40" spans="1:3" ht="15">
      <c r="A40" s="90"/>
      <c r="B40" s="91" t="s">
        <v>185</v>
      </c>
      <c r="C40" s="89">
        <v>1169.0999999999999</v>
      </c>
    </row>
    <row r="41" spans="1:3" ht="15">
      <c r="A41" s="90"/>
      <c r="B41" s="91" t="s">
        <v>184</v>
      </c>
      <c r="C41" s="89">
        <v>394.8</v>
      </c>
    </row>
    <row r="42" spans="1:3" ht="15">
      <c r="A42" s="90"/>
      <c r="B42" s="91" t="s">
        <v>183</v>
      </c>
      <c r="C42" s="89">
        <v>500</v>
      </c>
    </row>
    <row r="43" spans="1:3" ht="15" customHeight="1">
      <c r="A43" s="90">
        <v>3</v>
      </c>
      <c r="B43" s="87" t="s">
        <v>182</v>
      </c>
      <c r="C43" s="86">
        <f>C44+C45+C46+C47+C48+C49</f>
        <v>812.6</v>
      </c>
    </row>
    <row r="44" spans="1:3" ht="15">
      <c r="A44" s="90"/>
      <c r="B44" s="91" t="s">
        <v>181</v>
      </c>
      <c r="C44" s="89">
        <v>112.6</v>
      </c>
    </row>
    <row r="45" spans="1:3" ht="15">
      <c r="A45" s="90"/>
      <c r="B45" s="91" t="s">
        <v>180</v>
      </c>
      <c r="C45" s="89">
        <v>35</v>
      </c>
    </row>
    <row r="46" spans="1:3" ht="15">
      <c r="A46" s="90"/>
      <c r="B46" s="91" t="s">
        <v>179</v>
      </c>
      <c r="C46" s="89">
        <v>183.9</v>
      </c>
    </row>
    <row r="47" spans="1:3" ht="15">
      <c r="A47" s="90"/>
      <c r="B47" s="91" t="s">
        <v>178</v>
      </c>
      <c r="C47" s="89">
        <v>172.3</v>
      </c>
    </row>
    <row r="48" spans="1:3" ht="15">
      <c r="A48" s="90"/>
      <c r="B48" s="91" t="s">
        <v>177</v>
      </c>
      <c r="C48" s="89">
        <v>56.8</v>
      </c>
    </row>
    <row r="49" spans="1:3" ht="15">
      <c r="A49" s="90"/>
      <c r="B49" s="91" t="s">
        <v>176</v>
      </c>
      <c r="C49" s="89">
        <v>252</v>
      </c>
    </row>
    <row r="50" spans="1:3" ht="14.25">
      <c r="A50" s="90" t="s">
        <v>175</v>
      </c>
      <c r="B50" s="87" t="s">
        <v>174</v>
      </c>
      <c r="C50" s="86">
        <f>C51+C53+C52+C54+C55+C56+C57</f>
        <v>1216</v>
      </c>
    </row>
    <row r="51" spans="1:3" ht="15">
      <c r="A51" s="90"/>
      <c r="B51" s="91" t="s">
        <v>173</v>
      </c>
      <c r="C51" s="89">
        <v>188.6</v>
      </c>
    </row>
    <row r="52" spans="1:3" ht="15">
      <c r="A52" s="90"/>
      <c r="B52" s="91" t="s">
        <v>172</v>
      </c>
      <c r="C52" s="89">
        <v>216.6</v>
      </c>
    </row>
    <row r="53" spans="1:3" ht="15">
      <c r="A53" s="90"/>
      <c r="B53" s="91" t="s">
        <v>171</v>
      </c>
      <c r="C53" s="89">
        <v>56.9</v>
      </c>
    </row>
    <row r="54" spans="1:3" ht="15">
      <c r="A54" s="90"/>
      <c r="B54" s="91" t="s">
        <v>170</v>
      </c>
      <c r="C54" s="89">
        <v>450</v>
      </c>
    </row>
    <row r="55" spans="1:3" ht="15">
      <c r="A55" s="90"/>
      <c r="B55" s="91" t="s">
        <v>169</v>
      </c>
      <c r="C55" s="89">
        <v>180</v>
      </c>
    </row>
    <row r="56" spans="1:3" ht="15">
      <c r="A56" s="90"/>
      <c r="B56" s="91" t="s">
        <v>168</v>
      </c>
      <c r="C56" s="89">
        <v>74</v>
      </c>
    </row>
    <row r="57" spans="1:3" ht="15">
      <c r="A57" s="90"/>
      <c r="B57" s="91" t="s">
        <v>167</v>
      </c>
      <c r="C57" s="89">
        <v>49.9</v>
      </c>
    </row>
    <row r="58" spans="1:3" ht="14.25">
      <c r="A58" s="90" t="s">
        <v>166</v>
      </c>
      <c r="B58" s="87" t="s">
        <v>165</v>
      </c>
      <c r="C58" s="86">
        <f>C59+C60+C61+C62+C63+C64</f>
        <v>911.8</v>
      </c>
    </row>
    <row r="59" spans="1:3" ht="15">
      <c r="A59" s="90"/>
      <c r="B59" s="91" t="s">
        <v>164</v>
      </c>
      <c r="C59" s="89">
        <v>150</v>
      </c>
    </row>
    <row r="60" spans="1:3" ht="15">
      <c r="A60" s="90"/>
      <c r="B60" s="91" t="s">
        <v>163</v>
      </c>
      <c r="C60" s="89">
        <v>199.8</v>
      </c>
    </row>
    <row r="61" spans="1:3" ht="30">
      <c r="A61" s="90"/>
      <c r="B61" s="91" t="s">
        <v>162</v>
      </c>
      <c r="C61" s="89">
        <v>450</v>
      </c>
    </row>
    <row r="62" spans="1:3" ht="15">
      <c r="A62" s="90"/>
      <c r="B62" s="91" t="s">
        <v>161</v>
      </c>
      <c r="C62" s="89">
        <v>25.2</v>
      </c>
    </row>
    <row r="63" spans="1:3" ht="18" customHeight="1">
      <c r="A63" s="90"/>
      <c r="B63" s="91" t="s">
        <v>160</v>
      </c>
      <c r="C63" s="89">
        <v>58.8</v>
      </c>
    </row>
    <row r="64" spans="1:3" ht="30">
      <c r="A64" s="90"/>
      <c r="B64" s="91" t="s">
        <v>159</v>
      </c>
      <c r="C64" s="89">
        <v>28</v>
      </c>
    </row>
    <row r="65" spans="1:8" ht="14.25">
      <c r="A65" s="90" t="s">
        <v>158</v>
      </c>
      <c r="B65" s="87" t="s">
        <v>157</v>
      </c>
      <c r="C65" s="86">
        <f>C66</f>
        <v>98</v>
      </c>
    </row>
    <row r="66" spans="1:8" ht="30">
      <c r="A66" s="90"/>
      <c r="B66" s="91" t="s">
        <v>156</v>
      </c>
      <c r="C66" s="89">
        <v>98</v>
      </c>
    </row>
    <row r="67" spans="1:8" ht="15">
      <c r="A67" s="90" t="s">
        <v>155</v>
      </c>
      <c r="B67" s="91" t="s">
        <v>154</v>
      </c>
      <c r="C67" s="86">
        <f>C69</f>
        <v>297.5</v>
      </c>
    </row>
    <row r="68" spans="1:8" ht="15">
      <c r="A68" s="90"/>
      <c r="B68" s="91" t="s">
        <v>153</v>
      </c>
      <c r="C68" s="86"/>
    </row>
    <row r="69" spans="1:8" ht="15">
      <c r="A69" s="90"/>
      <c r="B69" s="91" t="s">
        <v>152</v>
      </c>
      <c r="C69" s="89">
        <v>297.5</v>
      </c>
    </row>
    <row r="70" spans="1:8" ht="28.5">
      <c r="A70" s="90" t="s">
        <v>151</v>
      </c>
      <c r="B70" s="87" t="s">
        <v>150</v>
      </c>
      <c r="C70" s="86">
        <f>C71</f>
        <v>120</v>
      </c>
    </row>
    <row r="71" spans="1:8" ht="15">
      <c r="A71" s="90"/>
      <c r="B71" s="91" t="s">
        <v>149</v>
      </c>
      <c r="C71" s="89">
        <v>120</v>
      </c>
    </row>
    <row r="72" spans="1:8" ht="29.25">
      <c r="A72" s="90" t="s">
        <v>148</v>
      </c>
      <c r="B72" s="87" t="s">
        <v>147</v>
      </c>
      <c r="C72" s="89">
        <f>C73</f>
        <v>52.8</v>
      </c>
    </row>
    <row r="73" spans="1:8" ht="28.5" customHeight="1">
      <c r="A73" s="90"/>
      <c r="B73" s="87" t="s">
        <v>146</v>
      </c>
      <c r="C73" s="89">
        <v>52.8</v>
      </c>
    </row>
    <row r="74" spans="1:8" ht="15.75">
      <c r="A74" s="88"/>
      <c r="B74" s="87" t="s">
        <v>145</v>
      </c>
      <c r="C74" s="86">
        <f>C32+C39+C43+C50+C58+C67+C65+C70+C72</f>
        <v>8097.1</v>
      </c>
    </row>
    <row r="75" spans="1:8" ht="15.75">
      <c r="A75" s="85"/>
      <c r="B75" s="84"/>
      <c r="C75" s="83"/>
    </row>
    <row r="76" spans="1:8" ht="15.75">
      <c r="B76" s="79" t="s">
        <v>144</v>
      </c>
      <c r="C76" s="79"/>
      <c r="D76" s="79"/>
    </row>
    <row r="77" spans="1:8" ht="15.75">
      <c r="A77" s="79"/>
      <c r="B77" s="79"/>
      <c r="C77" s="50"/>
      <c r="D77" s="52"/>
      <c r="E77" s="50"/>
      <c r="F77" s="50"/>
      <c r="G77" s="50"/>
      <c r="H77" s="50"/>
    </row>
  </sheetData>
  <mergeCells count="8">
    <mergeCell ref="A15:A16"/>
    <mergeCell ref="B15:B16"/>
    <mergeCell ref="C15:C16"/>
    <mergeCell ref="A6:C6"/>
    <mergeCell ref="A7:C7"/>
    <mergeCell ref="A8:C8"/>
    <mergeCell ref="A13:A14"/>
    <mergeCell ref="C13:C14"/>
  </mergeCells>
  <pageMargins left="0.35433070866141736" right="0.35433070866141736" top="0.39370078740157483" bottom="0.19685039370078741" header="0.51181102362204722" footer="0.51181102362204722"/>
  <pageSetup paperSize="9" scale="94" orientation="portrait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дод-1</vt:lpstr>
      <vt:lpstr>дод-2</vt:lpstr>
      <vt:lpstr>дод-3</vt:lpstr>
      <vt:lpstr>'дод-1'!Область_печати</vt:lpstr>
      <vt:lpstr>'дод-3'!Область_печати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d03-Babiy1</cp:lastModifiedBy>
  <cp:lastPrinted>2020-02-10T10:43:46Z</cp:lastPrinted>
  <dcterms:created xsi:type="dcterms:W3CDTF">2020-02-10T10:31:02Z</dcterms:created>
  <dcterms:modified xsi:type="dcterms:W3CDTF">2020-02-10T10:47:07Z</dcterms:modified>
</cp:coreProperties>
</file>