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2"/>
  </bookViews>
  <sheets>
    <sheet name="дод-1" sheetId="1" r:id="rId1"/>
    <sheet name="дод-2" sheetId="2" r:id="rId2"/>
    <sheet name="дод-3" sheetId="3" r:id="rId3"/>
  </sheets>
  <definedNames>
    <definedName name="Z_2D51538E_3B7A_4604_BEAF_8334E6CBF056_.wvu.Rows" localSheetId="1" hidden="1">'дод-2'!$20:$20</definedName>
    <definedName name="Z_93D57D99_1E74_45C6_8969_0BFB4C0352CC_.wvu.Rows" localSheetId="1" hidden="1">'дод-2'!$23:$24</definedName>
    <definedName name="Z_B9AF5CEA_D77F_489B_99D9_DFFBCE4F2E1D_.wvu.Rows" localSheetId="1" hidden="1">'дод-2'!$23:$24</definedName>
    <definedName name="Z_E105436A_D79A_4295_995A_E824F477340A_.wvu.Rows" localSheetId="1" hidden="1">'дод-2'!#REF!,'дод-2'!$21:$21</definedName>
    <definedName name="_xlnm.Print_Area" localSheetId="0">'дод-1'!$A$1:$G$104</definedName>
  </definedNames>
  <calcPr fullCalcOnLoad="1"/>
</workbook>
</file>

<file path=xl/sharedStrings.xml><?xml version="1.0" encoding="utf-8"?>
<sst xmlns="http://schemas.openxmlformats.org/spreadsheetml/2006/main" count="262" uniqueCount="210">
  <si>
    <t>Додаток №1</t>
  </si>
  <si>
    <t xml:space="preserve">до рішення міської ради </t>
  </si>
  <si>
    <t xml:space="preserve"> від___________2019р. №_____</t>
  </si>
  <si>
    <t xml:space="preserve">Звіт про виконання дохідної частини бюджету м. Тернополя (громади)  за  9-ть місяців 2019 року     </t>
  </si>
  <si>
    <t>(тис.грн)</t>
  </si>
  <si>
    <t>Код</t>
  </si>
  <si>
    <t xml:space="preserve">План          2019р. </t>
  </si>
  <si>
    <t>План                      9-ти місяців  2019 р.</t>
  </si>
  <si>
    <t>Факт                   9-ти місяців   2019 р.</t>
  </si>
  <si>
    <t>% виконання річного плану</t>
  </si>
  <si>
    <t xml:space="preserve">% виконання  плану               9-ть місяців  2019 р.                           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</si>
  <si>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</si>
  <si>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</si>
  <si>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</si>
  <si>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</si>
  <si>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</si>
  <si>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</si>
  <si>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</si>
  <si>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</si>
  <si>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</si>
  <si>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</si>
  <si>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</si>
  <si>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</si>
  <si>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товарів…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</si>
  <si>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</si>
  <si>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</si>
  <si>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</si>
  <si>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</si>
  <si>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</si>
  <si>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зем. діл.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</si>
  <si>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</si>
  <si>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</si>
  <si>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</si>
  <si>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</si>
  <si>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</si>
  <si>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</si>
  <si>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</si>
  <si>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</si>
  <si>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</si>
  <si>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</si>
  <si>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</si>
  <si>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державних або комунальних унітарних підприємств…</t>
  </si>
  <si>
    <t>Плата за розміщення тимчасово вільних коштів місцевих бюджетів</t>
  </si>
  <si>
    <t>Інші надходження</t>
  </si>
  <si>
    <t>Штрафні санкції за порушення законод-а про патентування, за  порушення норм регулювання …</t>
  </si>
  <si>
    <t>Адміністративні штрафи та інші санкції</t>
  </si>
  <si>
    <t>Адміністративні штрафи та штрафні  санкції за порушення законод. в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</si>
  <si>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</si>
  <si>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</si>
  <si>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</si>
  <si>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Адміністративний збір за проведення держ.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</si>
  <si>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</si>
  <si>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</si>
  <si>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держреєстрації  речових прав на нерухоме майно, відмінне від земельної ділянки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</si>
  <si>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</si>
  <si>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</si>
  <si>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</si>
  <si>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Надходж. сум кредит. та депонент. заборгованості підприємств, організацій та установ…</t>
  </si>
  <si>
    <t>Міжбюджетні трансферти</t>
  </si>
  <si>
    <t>Субвенції з державного бюджету місцевим бюджетам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</si>
  <si>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</si>
  <si>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ОТГ</t>
  </si>
  <si>
    <t>субвенція з державного бюджету місцевим бюджетам на модернізацію та оновлення матеріально-технічної бази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</si>
  <si>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</si>
  <si>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</si>
  <si>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 Субвенція з держ. бюджету місц. бюд. на здісн.заходів щодо соц-економ.розв окремих терит.</t>
  </si>
  <si>
    <t>субвенція з державного бюджету місцевим бюджетам на будівництво/реконструкцію палаців спорту</t>
  </si>
  <si>
    <t>Дотації з місцевих бюджетів іншим місцевим бюджетам</t>
  </si>
  <si>
    <t>Субвенції з місцевих бюджетів іншим  місцевим бюджетам</t>
  </si>
  <si>
    <t>Субвенція з  місцевого 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…</t>
  </si>
  <si>
    <t>Субвенція з місцевого бюджету на виплату допомоги сім’ям з дітьми, малозабезпеченим сім’ям, інвалідам з дитинства, дітям-інвалідам  …</t>
  </si>
  <si>
    <t>Субвенція з місцевого бюджету на виплату грошової компенсаціїза належні для отримання жилі приміщення для сімей загиблих осіб п 1 ст. 10ЗУ…</t>
  </si>
  <si>
    <t>Субвенція з місцевого бюджету на виплату грошової компенсації за належні для отримання жилі приміщення для сімей загиблих учасників боцових дій на території інших держав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</si>
  <si>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...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</si>
  <si>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</si>
  <si>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</si>
  <si>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</si>
  <si>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заг.сер.освіти"Нова українська школа" за рахунок відповідної субв.з держ.бюдж.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</si>
  <si>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</si>
  <si>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</t>
  </si>
  <si>
    <t xml:space="preserve">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</si>
  <si>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</si>
  <si>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держ.бюдж.</t>
  </si>
  <si>
    <t>Інші субвенції з місцевого бюджету</t>
  </si>
  <si>
    <t>РАЗОМ ДОХОДІВ ЗАГАЛЬНОГО ФОНДУ</t>
  </si>
  <si>
    <t>СПЕЦІАЛЬНИЙ ФОНД</t>
  </si>
  <si>
    <t>Екологічний податок</t>
  </si>
  <si>
    <t xml:space="preserve">Збір за забруднення навколишнього природного середовища 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</si>
  <si>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</si>
  <si>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</si>
  <si>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</si>
  <si>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</si>
  <si>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</si>
  <si>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</si>
  <si>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</si>
  <si>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Кошти від відчуження майна, що ... перебуває  в комунальній власності</t>
  </si>
  <si>
    <t>Кошти від продажу землі</t>
  </si>
  <si>
    <t>інші субвенції з місцевого бюджету</t>
  </si>
  <si>
    <t>Гранти (дарунки), що над. до бюджетів усіх рівнів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</si>
  <si>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</si>
  <si>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</si>
  <si>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</si>
  <si>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</si>
  <si>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</si>
  <si>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</si>
  <si>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С.В.Надал</t>
  </si>
  <si>
    <t>Додаток №2</t>
  </si>
  <si>
    <t>від ________________2019р. №_____</t>
  </si>
  <si>
    <t>Виконання</t>
  </si>
  <si>
    <t>видаткової частини бюджету міста  Тернополя (громади) за  9-ть місяців 2019 р.</t>
  </si>
  <si>
    <t>за функціональною структурою</t>
  </si>
  <si>
    <t xml:space="preserve"> тис.грн.</t>
  </si>
  <si>
    <t>Код функціональної класифікації</t>
  </si>
  <si>
    <t>Уточнений план на   2019 р.</t>
  </si>
  <si>
    <t>Фактично використано  за 9-ть місяців  2019 р.</t>
  </si>
  <si>
    <t>Сума</t>
  </si>
  <si>
    <t>% до загальної суми</t>
  </si>
  <si>
    <t>% виконання  до річного плану</t>
  </si>
  <si>
    <t>0100</t>
  </si>
  <si>
    <t>Державне управління</t>
  </si>
  <si>
    <t>1000</t>
  </si>
  <si>
    <t>Освіта</t>
  </si>
  <si>
    <t>2000</t>
  </si>
  <si>
    <t>Охорона здоров"я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</si>
  <si>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</si>
  <si>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</si>
  <si>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</si>
  <si>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</si>
  <si>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</si>
  <si>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</si>
  <si>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</si>
  <si>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 - комунальне господарство</t>
  </si>
  <si>
    <t>7000</t>
  </si>
  <si>
    <t>Економічна діяльність</t>
  </si>
  <si>
    <t>8000</t>
  </si>
  <si>
    <t xml:space="preserve">Інша діяльність </t>
  </si>
  <si>
    <t>9000</t>
  </si>
  <si>
    <t>Всього видатків загального фонду:</t>
  </si>
  <si>
    <t>Видатки спеціального фонду</t>
  </si>
  <si>
    <t>Охорона здоров’я</t>
  </si>
  <si>
    <t>Соціальний захист та соціал.забезпечення населення</t>
  </si>
  <si>
    <t>Житлово-комунальне господарство</t>
  </si>
  <si>
    <t>Разом видатків  спеціального фонду</t>
  </si>
  <si>
    <t xml:space="preserve">Разом видатків  </t>
  </si>
  <si>
    <t>Міський голова</t>
  </si>
  <si>
    <t>С.В. Надал</t>
  </si>
  <si>
    <t>Міський голова                                                                     С.В. Надал</t>
  </si>
  <si>
    <t>РАЗОМ</t>
  </si>
  <si>
    <t>поточні ремонти амбулаторій в приєднаних селах</t>
  </si>
  <si>
    <t>всього</t>
  </si>
  <si>
    <t>Відділ охорони здоров"я та медичного забезпечення,</t>
  </si>
  <si>
    <t>7.</t>
  </si>
  <si>
    <t>оплата послуг за виготовлення паспортів автобусних маршрутів приєднаних сіл</t>
  </si>
  <si>
    <t>Управління транспорту, комунікацій та зв"язку, всього</t>
  </si>
  <si>
    <t>6.</t>
  </si>
  <si>
    <t>оплата послуг по оренді огорожі</t>
  </si>
  <si>
    <t>оплата послуг по оренді та обслуговуванню біотуалетів</t>
  </si>
  <si>
    <t>оплата послуг (ремонт підлоги в будинку культури с.Вертелка)</t>
  </si>
  <si>
    <t>предмети, матеріали та інвентар ( с.Вертелка)</t>
  </si>
  <si>
    <t>Управління культури і мистецтв, всього</t>
  </si>
  <si>
    <t>5.</t>
  </si>
  <si>
    <t>оплата послуг за проживання</t>
  </si>
  <si>
    <t>виплачення грошової винагороди з нарахуваннями</t>
  </si>
  <si>
    <t>оплата за рекламні послуги</t>
  </si>
  <si>
    <t>поточні ремонти вбудованих приміщень ЦНАПів приєднаних сіл</t>
  </si>
  <si>
    <t>оплата послуг по придбанню подарунків для нагородження</t>
  </si>
  <si>
    <t>оплата послуг різного роду робіт та послуг</t>
  </si>
  <si>
    <t>оплата послуг за виготовлення схеми розташування тимчасових споруд</t>
  </si>
  <si>
    <t>Міська рада, всього</t>
  </si>
  <si>
    <t>4.</t>
  </si>
  <si>
    <t>оплата транспортних послуг</t>
  </si>
  <si>
    <t>придбання спортивного інвентаря</t>
  </si>
  <si>
    <t>внески за участь у змаганнях</t>
  </si>
  <si>
    <t>послуги за харчування учасників змагань</t>
  </si>
  <si>
    <t xml:space="preserve"> Управління у справах сім"ї, молодіжної політики і спорту, всього</t>
  </si>
  <si>
    <t>фінансова підтримка ТІЦ</t>
  </si>
  <si>
    <t>оплата послуг за розміщення реклами</t>
  </si>
  <si>
    <t>оплата послуг по програмах міжнародного співробітництва</t>
  </si>
  <si>
    <t>Управління стратегічного розвитку, всього</t>
  </si>
  <si>
    <t>придбання протипожежних дверей</t>
  </si>
  <si>
    <t>оплата комунальних послуг</t>
  </si>
  <si>
    <t>виконання заходів в рамках  "Програми розвитку освіти на 2017-2019" (спорт.-масовий захід "Шкільна ліга м.Тернополя з регбі-5"</t>
  </si>
  <si>
    <t>поточні та капремонти будівель у школах приєднаних сіл</t>
  </si>
  <si>
    <t>придбання спортивного інвентаря для впровадж. варіативних модулів- видів спорту, які входять до програми "JuniorZ"</t>
  </si>
  <si>
    <t>оплата послуг мережового обладнання та систем відеоспостереження школами міста</t>
  </si>
  <si>
    <t>Управління освіти і науки, всього</t>
  </si>
  <si>
    <t xml:space="preserve"> Використання коштів</t>
  </si>
  <si>
    <t>№ №</t>
  </si>
  <si>
    <t>тис.грн.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</si>
  <si>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</si>
  <si>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Плата за здійснення торгівлі в інших місцях, крім ринків</t>
  </si>
  <si>
    <t>Внески замовників для розвитку інженерно-транспортної та соціальної інфраструктури міста</t>
  </si>
  <si>
    <t>Кошти на фінансування робіт по благоустрою та впорядкуванню міських кладовищ та місць масових поховань</t>
  </si>
  <si>
    <t>Плата за відновлення знесених зелених насаджень</t>
  </si>
  <si>
    <t>Кошти від суб'єктів господарювання, які надають послуги в мережі кабельного телебачення</t>
  </si>
  <si>
    <t>Надходження від плати за користування місцем розташування рекламних засобів, що перебуває в комунальній власності</t>
  </si>
  <si>
    <t>Щомісячні внески суб'єктів господарювання, що здійснюють перевезення пасажирів у м. Тернополі автобусами, маршрутними та легковими таксі, на розвиток інфраструктури міських пасажирських перевезень</t>
  </si>
  <si>
    <t>Плата за участь у конкурсах на перевезення пасажирів на автобусних маршрутах загального користування</t>
  </si>
  <si>
    <t>Добровільні внески фізичних та юридичних осіб на соціально-економічний розвиток міста</t>
  </si>
  <si>
    <t>в т.ч.</t>
  </si>
  <si>
    <t xml:space="preserve">Надійшло з початку року на рахунок цільового фонду, </t>
  </si>
  <si>
    <t>Надходження коштів</t>
  </si>
  <si>
    <t>№ п/п</t>
  </si>
  <si>
    <t xml:space="preserve">                                                                                                           </t>
  </si>
  <si>
    <t xml:space="preserve"> про надходження і використання коштів фонду соціально-економічного розвитку міста  Тернополя (громади) за  9-ть місяців  2019р.</t>
  </si>
  <si>
    <t>Дані</t>
  </si>
  <si>
    <t xml:space="preserve">              від ______________2019р. № ____</t>
  </si>
  <si>
    <t xml:space="preserve">                              Додаток  № 13</t>
  </si>
  <si>
    <t>до рішення міської ради</t>
  </si>
  <si>
    <t>до рішення  міської ради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</si>
</sst>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0.000"/>
    <numFmt numFmtId="16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 Cyr"/>
      <family val="0"/>
    </font>
    <font>
      <i/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0"/>
      <name val="Times New Roman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6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6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left" vertical="center" wrapText="1" shrinkToFit="1"/>
      <protection/>
    </xf>
    <xf numFmtId="164" fontId="17" fillId="0" borderId="10" xfId="54" applyNumberFormat="1" applyFont="1" applyBorder="1" applyAlignment="1">
      <alignment horizontal="center" vertical="center"/>
      <protection/>
    </xf>
    <xf numFmtId="164" fontId="17" fillId="0" borderId="10" xfId="54" applyNumberFormat="1" applyFont="1" applyBorder="1" applyAlignment="1">
      <alignment horizontal="center"/>
      <protection/>
    </xf>
    <xf numFmtId="0" fontId="18" fillId="0" borderId="10" xfId="54" applyFont="1" applyBorder="1" applyAlignment="1">
      <alignment horizontal="left" vertical="center"/>
      <protection/>
    </xf>
    <xf numFmtId="0" fontId="18" fillId="0" borderId="10" xfId="54" applyFont="1" applyBorder="1" applyAlignment="1">
      <alignment horizontal="left" vertical="center" wrapText="1" shrinkToFi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vertical="center"/>
      <protection/>
    </xf>
    <xf numFmtId="0" fontId="7" fillId="0" borderId="10" xfId="54" applyFont="1" applyBorder="1" applyAlignment="1">
      <alignment horizontal="left" vertical="center" wrapText="1" shrinkToFit="1"/>
      <protection/>
    </xf>
    <xf numFmtId="164" fontId="7" fillId="0" borderId="10" xfId="54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164" fontId="18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horizontal="left" vertical="center" wrapText="1" shrinkToFit="1"/>
      <protection/>
    </xf>
    <xf numFmtId="0" fontId="20" fillId="0" borderId="10" xfId="54" applyFont="1" applyBorder="1" applyAlignment="1">
      <alignment horizontal="left" vertical="center"/>
      <protection/>
    </xf>
    <xf numFmtId="0" fontId="20" fillId="0" borderId="10" xfId="54" applyFont="1" applyBorder="1" applyAlignment="1">
      <alignment horizontal="left" vertical="center" wrapText="1" shrinkToFit="1"/>
      <protection/>
    </xf>
    <xf numFmtId="164" fontId="20" fillId="0" borderId="10" xfId="54" applyNumberFormat="1" applyFont="1" applyBorder="1" applyAlignment="1">
      <alignment horizontal="center" vertical="center"/>
      <protection/>
    </xf>
    <xf numFmtId="164" fontId="20" fillId="0" borderId="10" xfId="54" applyNumberFormat="1" applyFont="1" applyBorder="1" applyAlignment="1">
      <alignment horizontal="center"/>
      <protection/>
    </xf>
    <xf numFmtId="0" fontId="6" fillId="0" borderId="10" xfId="54" applyFont="1" applyBorder="1" applyAlignment="1">
      <alignment horizontal="left" vertical="center"/>
      <protection/>
    </xf>
    <xf numFmtId="164" fontId="7" fillId="0" borderId="10" xfId="54" applyNumberFormat="1" applyFont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left" vertical="center"/>
      <protection/>
    </xf>
    <xf numFmtId="1" fontId="7" fillId="33" borderId="10" xfId="57" applyNumberFormat="1" applyFont="1" applyFill="1" applyBorder="1" applyAlignment="1">
      <alignment horizontal="left" vertical="center" wrapText="1" shrinkToFit="1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left" vertical="center"/>
      <protection/>
    </xf>
    <xf numFmtId="0" fontId="17" fillId="0" borderId="10" xfId="54" applyFont="1" applyBorder="1" applyAlignment="1">
      <alignment horizontal="left" vertical="center" wrapText="1" shrinkToFit="1"/>
      <protection/>
    </xf>
    <xf numFmtId="1" fontId="17" fillId="0" borderId="10" xfId="57" applyNumberFormat="1" applyFont="1" applyFill="1" applyBorder="1" applyAlignment="1">
      <alignment horizontal="left" vertical="center" wrapText="1" shrinkToFit="1"/>
      <protection/>
    </xf>
    <xf numFmtId="1" fontId="18" fillId="0" borderId="10" xfId="57" applyNumberFormat="1" applyFont="1" applyFill="1" applyBorder="1" applyAlignment="1">
      <alignment horizontal="left" vertical="center" wrapText="1" shrinkToFit="1"/>
      <protection/>
    </xf>
    <xf numFmtId="1" fontId="7" fillId="0" borderId="10" xfId="57" applyNumberFormat="1" applyFont="1" applyFill="1" applyBorder="1" applyAlignment="1">
      <alignment horizontal="left" vertical="center" wrapText="1" shrinkToFi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22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left" vertical="center" wrapText="1" shrinkToFit="1"/>
      <protection/>
    </xf>
    <xf numFmtId="164" fontId="23" fillId="0" borderId="10" xfId="54" applyNumberFormat="1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horizontal="left" vertical="center" wrapText="1" shrinkToFit="1"/>
      <protection/>
    </xf>
    <xf numFmtId="164" fontId="10" fillId="0" borderId="10" xfId="54" applyNumberFormat="1" applyFont="1" applyBorder="1" applyAlignment="1">
      <alignment horizontal="center" vertical="center"/>
      <protection/>
    </xf>
    <xf numFmtId="164" fontId="10" fillId="0" borderId="10" xfId="54" applyNumberFormat="1" applyFont="1" applyBorder="1" applyAlignment="1">
      <alignment horizontal="center"/>
      <protection/>
    </xf>
    <xf numFmtId="164" fontId="24" fillId="0" borderId="10" xfId="54" applyNumberFormat="1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164" fontId="7" fillId="0" borderId="0" xfId="54" applyNumberFormat="1" applyFont="1" applyBorder="1" applyAlignment="1">
      <alignment horizontal="center" vertical="center"/>
      <protection/>
    </xf>
    <xf numFmtId="164" fontId="18" fillId="0" borderId="0" xfId="54" applyNumberFormat="1" applyFont="1" applyBorder="1" applyAlignment="1">
      <alignment horizontal="center"/>
      <protection/>
    </xf>
    <xf numFmtId="0" fontId="7" fillId="0" borderId="0" xfId="54" applyFont="1">
      <alignment/>
      <protection/>
    </xf>
    <xf numFmtId="0" fontId="25" fillId="0" borderId="0" xfId="53">
      <alignment/>
      <protection/>
    </xf>
    <xf numFmtId="0" fontId="25" fillId="0" borderId="0" xfId="53" applyAlignment="1">
      <alignment wrapText="1" shrinkToFit="1"/>
      <protection/>
    </xf>
    <xf numFmtId="0" fontId="25" fillId="0" borderId="0" xfId="53" applyAlignment="1">
      <alignment/>
      <protection/>
    </xf>
    <xf numFmtId="0" fontId="25" fillId="0" borderId="0" xfId="53" applyFont="1" applyAlignment="1">
      <alignment horizontal="right"/>
      <protection/>
    </xf>
    <xf numFmtId="0" fontId="25" fillId="0" borderId="0" xfId="53" applyAlignment="1">
      <alignment horizontal="right"/>
      <protection/>
    </xf>
    <xf numFmtId="0" fontId="25" fillId="0" borderId="0" xfId="53" applyAlignment="1">
      <alignment horizontal="left" wrapText="1" shrinkToFit="1"/>
      <protection/>
    </xf>
    <xf numFmtId="0" fontId="27" fillId="0" borderId="0" xfId="53" applyFont="1">
      <alignment/>
      <protection/>
    </xf>
    <xf numFmtId="0" fontId="25" fillId="0" borderId="11" xfId="53" applyBorder="1" applyAlignment="1">
      <alignment horizontal="center" vertical="top" wrapText="1" shrinkToFit="1"/>
      <protection/>
    </xf>
    <xf numFmtId="0" fontId="28" fillId="0" borderId="10" xfId="53" applyFont="1" applyBorder="1" applyAlignment="1">
      <alignment horizontal="center" vertical="top" wrapText="1" shrinkToFit="1"/>
      <protection/>
    </xf>
    <xf numFmtId="0" fontId="28" fillId="0" borderId="12" xfId="53" applyFont="1" applyBorder="1" applyAlignment="1">
      <alignment horizontal="center" vertical="top" wrapText="1" shrinkToFit="1"/>
      <protection/>
    </xf>
    <xf numFmtId="49" fontId="25" fillId="0" borderId="10" xfId="53" applyNumberFormat="1" applyBorder="1">
      <alignment/>
      <protection/>
    </xf>
    <xf numFmtId="0" fontId="25" fillId="0" borderId="13" xfId="53" applyFont="1" applyBorder="1" applyAlignment="1">
      <alignment horizontal="center" vertical="center" wrapText="1" shrinkToFit="1"/>
      <protection/>
    </xf>
    <xf numFmtId="166" fontId="25" fillId="0" borderId="10" xfId="53" applyNumberFormat="1" applyFont="1" applyBorder="1" applyAlignment="1" applyProtection="1">
      <alignment horizontal="center" vertical="center"/>
      <protection locked="0"/>
    </xf>
    <xf numFmtId="166" fontId="25" fillId="0" borderId="10" xfId="53" applyNumberFormat="1" applyFont="1" applyBorder="1" applyAlignment="1" applyProtection="1">
      <alignment horizontal="center" vertical="center"/>
      <protection/>
    </xf>
    <xf numFmtId="166" fontId="25" fillId="0" borderId="12" xfId="53" applyNumberFormat="1" applyFont="1" applyBorder="1" applyAlignment="1">
      <alignment horizontal="center" vertical="center"/>
      <protection/>
    </xf>
    <xf numFmtId="166" fontId="25" fillId="0" borderId="10" xfId="53" applyNumberFormat="1" applyFont="1" applyFill="1" applyBorder="1" applyAlignment="1" applyProtection="1">
      <alignment horizontal="center" vertical="center"/>
      <protection locked="0"/>
    </xf>
    <xf numFmtId="0" fontId="26" fillId="0" borderId="13" xfId="53" applyFont="1" applyBorder="1" applyAlignment="1">
      <alignment horizontal="center" vertical="center" wrapText="1" shrinkToFit="1"/>
      <protection/>
    </xf>
    <xf numFmtId="166" fontId="26" fillId="0" borderId="10" xfId="53" applyNumberFormat="1" applyFont="1" applyBorder="1" applyAlignment="1">
      <alignment horizontal="center" vertical="center"/>
      <protection/>
    </xf>
    <xf numFmtId="166" fontId="26" fillId="0" borderId="12" xfId="53" applyNumberFormat="1" applyFont="1" applyBorder="1" applyAlignment="1">
      <alignment horizontal="center" vertical="center"/>
      <protection/>
    </xf>
    <xf numFmtId="0" fontId="25" fillId="0" borderId="13" xfId="53" applyFont="1" applyBorder="1" applyAlignment="1">
      <alignment wrapText="1" shrinkToFit="1"/>
      <protection/>
    </xf>
    <xf numFmtId="166" fontId="25" fillId="0" borderId="10" xfId="53" applyNumberFormat="1" applyFont="1" applyBorder="1" applyAlignment="1" applyProtection="1">
      <alignment horizontal="center" vertical="center" wrapText="1"/>
      <protection locked="0"/>
    </xf>
    <xf numFmtId="166" fontId="25" fillId="0" borderId="10" xfId="53" applyNumberFormat="1" applyFont="1" applyBorder="1" applyAlignment="1" applyProtection="1">
      <alignment horizontal="center" vertical="center" wrapText="1"/>
      <protection/>
    </xf>
    <xf numFmtId="166" fontId="25" fillId="0" borderId="10" xfId="53" applyNumberFormat="1" applyFont="1" applyBorder="1" applyAlignment="1" applyProtection="1">
      <alignment horizontal="center" vertical="center" wrapText="1"/>
      <protection locked="0"/>
    </xf>
    <xf numFmtId="166" fontId="25" fillId="0" borderId="12" xfId="53" applyNumberFormat="1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wrapText="1" shrinkToFit="1"/>
      <protection/>
    </xf>
    <xf numFmtId="0" fontId="25" fillId="0" borderId="0" xfId="53" applyBorder="1">
      <alignment/>
      <protection/>
    </xf>
    <xf numFmtId="0" fontId="25" fillId="0" borderId="14" xfId="53" applyBorder="1">
      <alignment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 horizontal="left"/>
      <protection/>
    </xf>
    <xf numFmtId="0" fontId="25" fillId="0" borderId="0" xfId="53" applyAlignment="1">
      <alignment horizontal="left"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/>
      <protection/>
    </xf>
    <xf numFmtId="0" fontId="2" fillId="0" borderId="0" xfId="56">
      <alignment/>
      <protection/>
    </xf>
    <xf numFmtId="0" fontId="9" fillId="0" borderId="0" xfId="56" applyFont="1">
      <alignment/>
      <protection/>
    </xf>
    <xf numFmtId="0" fontId="29" fillId="0" borderId="0" xfId="56" applyFont="1">
      <alignment/>
      <protection/>
    </xf>
    <xf numFmtId="0" fontId="6" fillId="0" borderId="0" xfId="56" applyFont="1">
      <alignment/>
      <protection/>
    </xf>
    <xf numFmtId="164" fontId="13" fillId="0" borderId="10" xfId="55" applyNumberFormat="1" applyFont="1" applyBorder="1" applyAlignment="1">
      <alignment horizontal="center" wrapText="1"/>
      <protection/>
    </xf>
    <xf numFmtId="0" fontId="13" fillId="0" borderId="10" xfId="55" applyFont="1" applyBorder="1" applyAlignment="1">
      <alignment wrapText="1"/>
      <protection/>
    </xf>
    <xf numFmtId="0" fontId="6" fillId="0" borderId="10" xfId="55" applyFont="1" applyBorder="1" applyAlignment="1">
      <alignment horizontal="center" wrapText="1"/>
      <protection/>
    </xf>
    <xf numFmtId="164" fontId="4" fillId="0" borderId="10" xfId="55" applyNumberFormat="1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13" fillId="0" borderId="10" xfId="55" applyFont="1" applyBorder="1" applyAlignment="1">
      <alignment horizontal="center" wrapText="1"/>
      <protection/>
    </xf>
    <xf numFmtId="0" fontId="26" fillId="0" borderId="0" xfId="53" applyFont="1">
      <alignment/>
      <protection/>
    </xf>
    <xf numFmtId="0" fontId="4" fillId="0" borderId="0" xfId="55" applyFont="1" applyBorder="1" applyAlignment="1">
      <alignment wrapText="1"/>
      <protection/>
    </xf>
    <xf numFmtId="0" fontId="13" fillId="0" borderId="0" xfId="55" applyFont="1" applyBorder="1" applyAlignment="1">
      <alignment wrapText="1"/>
      <protection/>
    </xf>
    <xf numFmtId="0" fontId="6" fillId="0" borderId="0" xfId="56" applyFont="1" applyAlignment="1">
      <alignment horizontal="center"/>
      <protection/>
    </xf>
    <xf numFmtId="0" fontId="30" fillId="0" borderId="0" xfId="56" applyFont="1">
      <alignment/>
      <protection/>
    </xf>
    <xf numFmtId="164" fontId="6" fillId="0" borderId="0" xfId="56" applyNumberFormat="1" applyFont="1" applyAlignment="1">
      <alignment horizontal="center"/>
      <protection/>
    </xf>
    <xf numFmtId="164" fontId="6" fillId="0" borderId="0" xfId="55" applyNumberFormat="1" applyFont="1" applyBorder="1" applyAlignment="1">
      <alignment horizontal="center" wrapText="1"/>
      <protection/>
    </xf>
    <xf numFmtId="49" fontId="12" fillId="0" borderId="0" xfId="55" applyNumberFormat="1" applyFont="1" applyBorder="1" applyAlignment="1">
      <alignment vertical="top" wrapText="1"/>
      <protection/>
    </xf>
    <xf numFmtId="0" fontId="6" fillId="0" borderId="0" xfId="55" applyFont="1" applyBorder="1" applyAlignment="1">
      <alignment horizontal="center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49" fontId="6" fillId="0" borderId="10" xfId="55" applyNumberFormat="1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0" fontId="12" fillId="0" borderId="10" xfId="55" applyFont="1" applyBorder="1" applyAlignment="1">
      <alignment horizontal="justify" vertical="top" wrapText="1"/>
      <protection/>
    </xf>
    <xf numFmtId="0" fontId="12" fillId="0" borderId="10" xfId="55" applyFont="1" applyBorder="1" applyAlignment="1">
      <alignment horizontal="center" wrapText="1"/>
      <protection/>
    </xf>
    <xf numFmtId="0" fontId="6" fillId="0" borderId="0" xfId="56" applyFont="1" applyAlignment="1">
      <alignment horizontal="right"/>
      <protection/>
    </xf>
    <xf numFmtId="0" fontId="12" fillId="0" borderId="0" xfId="56" applyFont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 shrinkToFit="1"/>
      <protection/>
    </xf>
    <xf numFmtId="0" fontId="10" fillId="0" borderId="1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 shrinkToFi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6" fillId="0" borderId="15" xfId="53" applyFont="1" applyBorder="1" applyAlignment="1">
      <alignment horizontal="center" vertical="center" wrapText="1" shrinkToFit="1"/>
      <protection/>
    </xf>
    <xf numFmtId="0" fontId="26" fillId="0" borderId="16" xfId="53" applyFont="1" applyBorder="1" applyAlignment="1">
      <alignment horizontal="center" vertical="center" wrapText="1" shrinkToFit="1"/>
      <protection/>
    </xf>
    <xf numFmtId="0" fontId="25" fillId="0" borderId="0" xfId="53" applyAlignment="1">
      <alignment horizontal="left"/>
      <protection/>
    </xf>
    <xf numFmtId="0" fontId="26" fillId="0" borderId="0" xfId="53" applyFont="1" applyAlignment="1">
      <alignment horizontal="center"/>
      <protection/>
    </xf>
    <xf numFmtId="0" fontId="26" fillId="0" borderId="0" xfId="53" applyFont="1" applyAlignment="1">
      <alignment horizontal="center"/>
      <protection/>
    </xf>
    <xf numFmtId="0" fontId="28" fillId="0" borderId="17" xfId="53" applyFont="1" applyBorder="1" applyAlignment="1">
      <alignment horizontal="center" wrapText="1" shrinkToFit="1"/>
      <protection/>
    </xf>
    <xf numFmtId="0" fontId="28" fillId="0" borderId="18" xfId="53" applyFont="1" applyBorder="1" applyAlignment="1">
      <alignment horizontal="center" wrapText="1" shrinkToFit="1"/>
      <protection/>
    </xf>
    <xf numFmtId="0" fontId="25" fillId="0" borderId="19" xfId="53" applyBorder="1" applyAlignment="1">
      <alignment horizontal="center" wrapText="1" shrinkToFit="1"/>
      <protection/>
    </xf>
    <xf numFmtId="0" fontId="25" fillId="0" borderId="13" xfId="53" applyBorder="1" applyAlignment="1">
      <alignment horizontal="center" wrapText="1" shrinkToFit="1"/>
      <protection/>
    </xf>
    <xf numFmtId="0" fontId="26" fillId="0" borderId="20" xfId="53" applyFont="1" applyBorder="1" applyAlignment="1">
      <alignment horizontal="center" vertical="top" wrapText="1" shrinkToFit="1"/>
      <protection/>
    </xf>
    <xf numFmtId="0" fontId="26" fillId="0" borderId="19" xfId="53" applyFont="1" applyBorder="1" applyAlignment="1">
      <alignment horizontal="center" vertical="top" wrapText="1" shrinkToFit="1"/>
      <protection/>
    </xf>
    <xf numFmtId="0" fontId="26" fillId="0" borderId="21" xfId="53" applyFont="1" applyBorder="1" applyAlignment="1">
      <alignment horizontal="center" vertical="top" wrapText="1" shrinkToFit="1"/>
      <protection/>
    </xf>
    <xf numFmtId="0" fontId="6" fillId="0" borderId="10" xfId="55" applyFont="1" applyBorder="1" applyAlignment="1">
      <alignment horizontal="center" wrapText="1"/>
      <protection/>
    </xf>
    <xf numFmtId="0" fontId="6" fillId="0" borderId="17" xfId="55" applyFont="1" applyBorder="1" applyAlignment="1">
      <alignment vertical="top" wrapText="1"/>
      <protection/>
    </xf>
    <xf numFmtId="0" fontId="6" fillId="0" borderId="18" xfId="55" applyFont="1" applyBorder="1" applyAlignment="1">
      <alignment vertical="top" wrapText="1"/>
      <protection/>
    </xf>
    <xf numFmtId="164" fontId="6" fillId="0" borderId="10" xfId="55" applyNumberFormat="1" applyFont="1" applyBorder="1" applyAlignment="1">
      <alignment horizontal="center" wrapText="1"/>
      <protection/>
    </xf>
    <xf numFmtId="0" fontId="18" fillId="0" borderId="0" xfId="56" applyFont="1" applyAlignment="1">
      <alignment horizontal="center"/>
      <protection/>
    </xf>
    <xf numFmtId="0" fontId="12" fillId="0" borderId="0" xfId="56" applyFont="1" applyAlignment="1">
      <alignment horizontal="center" wrapText="1" shrinkToFit="1"/>
      <protection/>
    </xf>
    <xf numFmtId="0" fontId="12" fillId="0" borderId="0" xfId="56" applyFont="1" applyAlignment="1">
      <alignment horizontal="center"/>
      <protection/>
    </xf>
    <xf numFmtId="164" fontId="12" fillId="0" borderId="10" xfId="55" applyNumberFormat="1" applyFont="1" applyBorder="1" applyAlignment="1">
      <alignment horizont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 3" xfId="53"/>
    <cellStyle name="Обычный_Дод.№1 до РМР-доходи2004р." xfId="54"/>
    <cellStyle name="Обычный_дод17" xfId="55"/>
    <cellStyle name="Обычный_дод3" xfId="56"/>
    <cellStyle name="Обычный_ОБЛАСТІ 2002 РІЙОНИ 2002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C10" sqref="C10"/>
    </sheetView>
  </sheetViews>
  <sheetFormatPr defaultColWidth="8.8515625" defaultRowHeight="15"/>
  <cols>
    <col min="1" max="1" width="15.421875" style="2" customWidth="1"/>
    <col min="2" max="2" width="61.140625" style="2" customWidth="1"/>
    <col min="3" max="3" width="15.8515625" style="2" customWidth="1"/>
    <col min="4" max="4" width="14.7109375" style="2" customWidth="1"/>
    <col min="5" max="5" width="16.140625" style="2" customWidth="1"/>
    <col min="6" max="6" width="12.421875" style="2" customWidth="1"/>
    <col min="7" max="7" width="13.7109375" style="2" customWidth="1"/>
    <col min="8" max="16384" width="8.8515625" style="2" customWidth="1"/>
  </cols>
  <sheetData>
    <row r="1" spans="1:7" ht="3.75" customHeight="1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3"/>
      <c r="G2" s="4" t="s">
        <v>0</v>
      </c>
    </row>
    <row r="3" spans="1:7" ht="18.75">
      <c r="A3" s="1"/>
      <c r="B3" s="1"/>
      <c r="C3" s="1"/>
      <c r="D3" s="1"/>
      <c r="G3" s="5" t="s">
        <v>1</v>
      </c>
    </row>
    <row r="4" spans="1:7" ht="15.75">
      <c r="A4" s="1"/>
      <c r="B4" s="6"/>
      <c r="C4" s="6"/>
      <c r="D4" s="6"/>
      <c r="E4" s="7"/>
      <c r="G4" s="8" t="s">
        <v>2</v>
      </c>
    </row>
    <row r="5" spans="1:7" ht="20.25">
      <c r="A5" s="120" t="s">
        <v>3</v>
      </c>
      <c r="B5" s="120"/>
      <c r="C5" s="120"/>
      <c r="D5" s="120"/>
      <c r="E5" s="120"/>
      <c r="F5" s="120"/>
      <c r="G5" s="120"/>
    </row>
    <row r="6" spans="1:7" ht="15">
      <c r="A6" s="1"/>
      <c r="B6" s="1"/>
      <c r="C6" s="1"/>
      <c r="D6" s="1"/>
      <c r="E6" s="1"/>
      <c r="F6" s="1"/>
      <c r="G6" s="1" t="s">
        <v>4</v>
      </c>
    </row>
    <row r="7" spans="1:7" s="9" customFormat="1" ht="15.75" customHeight="1">
      <c r="A7" s="121" t="s">
        <v>5</v>
      </c>
      <c r="B7" s="122"/>
      <c r="C7" s="123" t="s">
        <v>6</v>
      </c>
      <c r="D7" s="123" t="s">
        <v>7</v>
      </c>
      <c r="E7" s="123" t="s">
        <v>8</v>
      </c>
      <c r="F7" s="123" t="s">
        <v>9</v>
      </c>
      <c r="G7" s="123" t="s">
        <v>10</v>
      </c>
    </row>
    <row r="8" spans="1:12" s="9" customFormat="1" ht="78" customHeight="1">
      <c r="A8" s="121"/>
      <c r="B8" s="122"/>
      <c r="C8" s="123"/>
      <c r="D8" s="123"/>
      <c r="E8" s="123"/>
      <c r="F8" s="123"/>
      <c r="G8" s="123"/>
      <c r="I8" s="9" t="s">
        <v>11</v>
      </c>
      <c r="L8" s="10"/>
    </row>
    <row r="9" spans="1:7" s="9" customFormat="1" ht="28.5" customHeight="1">
      <c r="A9" s="116" t="s">
        <v>12</v>
      </c>
      <c r="B9" s="116"/>
      <c r="C9" s="116"/>
      <c r="D9" s="116"/>
      <c r="E9" s="116"/>
      <c r="F9" s="116"/>
      <c r="G9" s="116"/>
    </row>
    <row r="10" spans="1:7" ht="22.5">
      <c r="A10" s="11">
        <v>10000000</v>
      </c>
      <c r="B10" s="12" t="s">
        <v>13</v>
      </c>
      <c r="C10" s="13">
        <f>C11+C15+C21+C14</f>
        <v>1398274.24</v>
      </c>
      <c r="D10" s="13">
        <f>D11+D15+D21+D14</f>
        <v>993675.6730000001</v>
      </c>
      <c r="E10" s="13">
        <f>E11+E15+E21+E14</f>
        <v>1050860.923</v>
      </c>
      <c r="F10" s="13">
        <f>E10/C10*100</f>
        <v>75.15413592973006</v>
      </c>
      <c r="G10" s="14">
        <f>E10/D10*100</f>
        <v>105.75492100227757</v>
      </c>
    </row>
    <row r="11" spans="1:7" ht="37.5">
      <c r="A11" s="15">
        <v>11000000</v>
      </c>
      <c r="B11" s="16" t="s">
        <v>14</v>
      </c>
      <c r="C11" s="17">
        <f>C12+C13</f>
        <v>888068.74</v>
      </c>
      <c r="D11" s="17">
        <f>D12+D13</f>
        <v>624375.4</v>
      </c>
      <c r="E11" s="17">
        <f>E12+E13</f>
        <v>671974.5</v>
      </c>
      <c r="F11" s="18">
        <f>E11/C11*100</f>
        <v>75.6669466825282</v>
      </c>
      <c r="G11" s="18">
        <f>E11/D11*100</f>
        <v>107.62347459557182</v>
      </c>
    </row>
    <row r="12" spans="1:9" ht="18.75">
      <c r="A12" s="19">
        <v>11010000</v>
      </c>
      <c r="B12" s="20" t="s">
        <v>15</v>
      </c>
      <c r="C12" s="21">
        <v>887768.74</v>
      </c>
      <c r="D12" s="21">
        <v>624075.4</v>
      </c>
      <c r="E12" s="21">
        <v>671525.6</v>
      </c>
      <c r="F12" s="21">
        <f>E12/C12*100</f>
        <v>75.64195152895336</v>
      </c>
      <c r="G12" s="21">
        <f>E12/D12*100</f>
        <v>107.60327998828345</v>
      </c>
      <c r="I12" s="2" t="s">
        <v>16</v>
      </c>
    </row>
    <row r="13" spans="1:7" ht="18.75">
      <c r="A13" s="19">
        <v>11020000</v>
      </c>
      <c r="B13" s="20" t="s">
        <v>17</v>
      </c>
      <c r="C13" s="21">
        <v>300</v>
      </c>
      <c r="D13" s="21">
        <v>300</v>
      </c>
      <c r="E13" s="21">
        <v>448.9</v>
      </c>
      <c r="F13" s="21">
        <f>E13/C13*100</f>
        <v>149.63333333333333</v>
      </c>
      <c r="G13" s="21">
        <f>E13/D13*100</f>
        <v>149.63333333333333</v>
      </c>
    </row>
    <row r="14" spans="1:7" ht="37.5">
      <c r="A14" s="15">
        <v>13000000</v>
      </c>
      <c r="B14" s="16" t="s">
        <v>18</v>
      </c>
      <c r="C14" s="18">
        <v>0</v>
      </c>
      <c r="D14" s="18">
        <v>0</v>
      </c>
      <c r="E14" s="18">
        <v>56</v>
      </c>
      <c r="F14" s="18" t="s">
        <v>19</v>
      </c>
      <c r="G14" s="18" t="s">
        <v>19</v>
      </c>
    </row>
    <row r="15" spans="1:7" ht="18.75">
      <c r="A15" s="15">
        <v>14000000</v>
      </c>
      <c r="B15" s="16" t="s">
        <v>20</v>
      </c>
      <c r="C15" s="18">
        <v>138106.8</v>
      </c>
      <c r="D15" s="18">
        <v>101500.8</v>
      </c>
      <c r="E15" s="18">
        <v>89955.4</v>
      </c>
      <c r="F15" s="18">
        <f aca="true" t="shared" si="0" ref="F15:F30">E15/C15*100</f>
        <v>65.13466389779504</v>
      </c>
      <c r="G15" s="18">
        <f aca="true" t="shared" si="1" ref="G15:G77">E15/D15*100</f>
        <v>88.62531132759544</v>
      </c>
    </row>
    <row r="16" spans="1:7" ht="37.5">
      <c r="A16" s="15">
        <v>14020000</v>
      </c>
      <c r="B16" s="16" t="s">
        <v>21</v>
      </c>
      <c r="C16" s="18">
        <f>C17</f>
        <v>13015</v>
      </c>
      <c r="D16" s="18">
        <f>D17</f>
        <v>10015</v>
      </c>
      <c r="E16" s="18">
        <f>E17</f>
        <v>8247.6</v>
      </c>
      <c r="F16" s="18">
        <f t="shared" si="0"/>
        <v>63.369957741068006</v>
      </c>
      <c r="G16" s="18">
        <f t="shared" si="1"/>
        <v>82.35247129306042</v>
      </c>
    </row>
    <row r="17" spans="1:7" ht="18.75">
      <c r="A17" s="19">
        <v>14021900</v>
      </c>
      <c r="B17" s="22" t="s">
        <v>22</v>
      </c>
      <c r="C17" s="21">
        <v>13015</v>
      </c>
      <c r="D17" s="21">
        <v>10015</v>
      </c>
      <c r="E17" s="21">
        <v>8247.6</v>
      </c>
      <c r="F17" s="21">
        <f t="shared" si="0"/>
        <v>63.369957741068006</v>
      </c>
      <c r="G17" s="21">
        <f t="shared" si="1"/>
        <v>82.35247129306042</v>
      </c>
    </row>
    <row r="18" spans="1:7" ht="37.5">
      <c r="A18" s="19">
        <v>14030000</v>
      </c>
      <c r="B18" s="16" t="s">
        <v>23</v>
      </c>
      <c r="C18" s="18">
        <f>C19</f>
        <v>52985</v>
      </c>
      <c r="D18" s="18">
        <f>D19</f>
        <v>37785</v>
      </c>
      <c r="E18" s="18">
        <f>E19</f>
        <v>35571.7</v>
      </c>
      <c r="F18" s="18">
        <f t="shared" si="0"/>
        <v>67.13541568368406</v>
      </c>
      <c r="G18" s="18">
        <f t="shared" si="1"/>
        <v>94.14238454413126</v>
      </c>
    </row>
    <row r="19" spans="1:7" ht="18.75">
      <c r="A19" s="19">
        <v>14031900</v>
      </c>
      <c r="B19" s="22" t="s">
        <v>22</v>
      </c>
      <c r="C19" s="21">
        <v>52985</v>
      </c>
      <c r="D19" s="21">
        <v>37785</v>
      </c>
      <c r="E19" s="21">
        <v>35571.7</v>
      </c>
      <c r="F19" s="21">
        <f t="shared" si="0"/>
        <v>67.13541568368406</v>
      </c>
      <c r="G19" s="21">
        <f t="shared" si="1"/>
        <v>94.14238454413126</v>
      </c>
    </row>
    <row r="20" spans="1:7" ht="56.25">
      <c r="A20" s="15">
        <v>14040000</v>
      </c>
      <c r="B20" s="16" t="s">
        <v>24</v>
      </c>
      <c r="C20" s="18">
        <v>72106.8</v>
      </c>
      <c r="D20" s="18">
        <v>53700.8</v>
      </c>
      <c r="E20" s="18">
        <v>46136.1</v>
      </c>
      <c r="F20" s="18">
        <f t="shared" si="0"/>
        <v>63.98300853733628</v>
      </c>
      <c r="G20" s="18">
        <f t="shared" si="1"/>
        <v>85.91324524029437</v>
      </c>
    </row>
    <row r="21" spans="1:9" ht="18.75">
      <c r="A21" s="15">
        <v>18000000</v>
      </c>
      <c r="B21" s="16" t="s">
        <v>25</v>
      </c>
      <c r="C21" s="18">
        <f>C22+C28</f>
        <v>372098.7</v>
      </c>
      <c r="D21" s="18">
        <f>D22+D28</f>
        <v>267799.473</v>
      </c>
      <c r="E21" s="18">
        <f>E22+E28</f>
        <v>288875.02300000004</v>
      </c>
      <c r="F21" s="18">
        <f t="shared" si="0"/>
        <v>77.63397802787271</v>
      </c>
      <c r="G21" s="23">
        <f t="shared" si="1"/>
        <v>107.86989972904092</v>
      </c>
      <c r="I21" s="2" t="s">
        <v>11</v>
      </c>
    </row>
    <row r="22" spans="1:7" ht="19.5">
      <c r="A22" s="19"/>
      <c r="B22" s="24" t="s">
        <v>26</v>
      </c>
      <c r="C22" s="18">
        <f>C23+C27</f>
        <v>370034</v>
      </c>
      <c r="D22" s="18">
        <f>D23+D27</f>
        <v>266305.273</v>
      </c>
      <c r="E22" s="18">
        <f>E23+E27</f>
        <v>286827.9</v>
      </c>
      <c r="F22" s="18">
        <f t="shared" si="0"/>
        <v>77.51393115227249</v>
      </c>
      <c r="G22" s="23">
        <f t="shared" si="1"/>
        <v>107.70642907998298</v>
      </c>
    </row>
    <row r="23" spans="1:7" ht="19.5">
      <c r="A23" s="25">
        <v>18010000</v>
      </c>
      <c r="B23" s="26" t="s">
        <v>27</v>
      </c>
      <c r="C23" s="27">
        <f>C24+C25+C26</f>
        <v>130183.6</v>
      </c>
      <c r="D23" s="27">
        <f>D24+D25+D26</f>
        <v>98290.57299999999</v>
      </c>
      <c r="E23" s="27">
        <f>E24+E25+E26</f>
        <v>112163.4</v>
      </c>
      <c r="F23" s="27">
        <f t="shared" si="0"/>
        <v>86.15785705726373</v>
      </c>
      <c r="G23" s="28">
        <f t="shared" si="1"/>
        <v>114.11409718814032</v>
      </c>
    </row>
    <row r="24" spans="1:7" ht="18.75">
      <c r="A24" s="29" t="s">
        <v>28</v>
      </c>
      <c r="B24" s="20" t="s">
        <v>29</v>
      </c>
      <c r="C24" s="21">
        <v>44836.4</v>
      </c>
      <c r="D24" s="21">
        <v>32678.1</v>
      </c>
      <c r="E24" s="21">
        <v>42815.7</v>
      </c>
      <c r="F24" s="21">
        <f t="shared" si="0"/>
        <v>95.49317072735545</v>
      </c>
      <c r="G24" s="21">
        <f t="shared" si="1"/>
        <v>131.0226114737393</v>
      </c>
    </row>
    <row r="25" spans="1:7" ht="18.75">
      <c r="A25" s="29" t="s">
        <v>30</v>
      </c>
      <c r="B25" s="20" t="s">
        <v>31</v>
      </c>
      <c r="C25" s="21">
        <v>83164.8</v>
      </c>
      <c r="D25" s="21">
        <v>63986.073</v>
      </c>
      <c r="E25" s="21">
        <v>67923.4</v>
      </c>
      <c r="F25" s="21">
        <f t="shared" si="0"/>
        <v>81.67325599292006</v>
      </c>
      <c r="G25" s="30">
        <f t="shared" si="1"/>
        <v>106.15341247774339</v>
      </c>
    </row>
    <row r="26" spans="1:12" ht="18.75">
      <c r="A26" s="29" t="s">
        <v>32</v>
      </c>
      <c r="B26" s="20" t="s">
        <v>33</v>
      </c>
      <c r="C26" s="21">
        <v>2182.4</v>
      </c>
      <c r="D26" s="21">
        <v>1626.4</v>
      </c>
      <c r="E26" s="21">
        <v>1424.3</v>
      </c>
      <c r="F26" s="21">
        <f t="shared" si="0"/>
        <v>65.26301319648094</v>
      </c>
      <c r="G26" s="30">
        <f t="shared" si="1"/>
        <v>87.5737825873094</v>
      </c>
      <c r="I26" s="2" t="s">
        <v>11</v>
      </c>
      <c r="L26" s="2" t="s">
        <v>11</v>
      </c>
    </row>
    <row r="27" spans="1:10" ht="19.5">
      <c r="A27" s="25">
        <v>18050000</v>
      </c>
      <c r="B27" s="26" t="s">
        <v>34</v>
      </c>
      <c r="C27" s="27">
        <v>239850.4</v>
      </c>
      <c r="D27" s="27">
        <v>168014.7</v>
      </c>
      <c r="E27" s="27">
        <v>174664.5</v>
      </c>
      <c r="F27" s="18">
        <f t="shared" si="0"/>
        <v>72.82226754677083</v>
      </c>
      <c r="G27" s="23">
        <f t="shared" si="1"/>
        <v>103.95786797226671</v>
      </c>
      <c r="J27" s="2" t="s">
        <v>11</v>
      </c>
    </row>
    <row r="28" spans="1:7" ht="19.5">
      <c r="A28" s="15"/>
      <c r="B28" s="24" t="s">
        <v>35</v>
      </c>
      <c r="C28" s="18">
        <f>C29+C30+C31</f>
        <v>2064.7</v>
      </c>
      <c r="D28" s="18">
        <f>D29+D30+D31</f>
        <v>1494.2</v>
      </c>
      <c r="E28" s="18">
        <f>E29+E30+E31</f>
        <v>2047.1229999999998</v>
      </c>
      <c r="F28" s="18">
        <f t="shared" si="0"/>
        <v>99.14868988230737</v>
      </c>
      <c r="G28" s="23">
        <f t="shared" si="1"/>
        <v>137.00461785570872</v>
      </c>
    </row>
    <row r="29" spans="1:7" ht="29.25" customHeight="1">
      <c r="A29" s="19">
        <v>18020000</v>
      </c>
      <c r="B29" s="20" t="s">
        <v>36</v>
      </c>
      <c r="C29" s="21">
        <v>1844.7</v>
      </c>
      <c r="D29" s="21">
        <v>1353.2</v>
      </c>
      <c r="E29" s="21">
        <v>1761.8</v>
      </c>
      <c r="F29" s="21">
        <f t="shared" si="0"/>
        <v>95.50604434325363</v>
      </c>
      <c r="G29" s="21">
        <f t="shared" si="1"/>
        <v>130.19509311262192</v>
      </c>
    </row>
    <row r="30" spans="1:7" ht="18.75">
      <c r="A30" s="19">
        <v>18030000</v>
      </c>
      <c r="B30" s="20" t="s">
        <v>37</v>
      </c>
      <c r="C30" s="21">
        <v>220</v>
      </c>
      <c r="D30" s="21">
        <v>141</v>
      </c>
      <c r="E30" s="21">
        <v>285.3</v>
      </c>
      <c r="F30" s="21">
        <f t="shared" si="0"/>
        <v>129.6818181818182</v>
      </c>
      <c r="G30" s="30">
        <f t="shared" si="1"/>
        <v>202.34042553191492</v>
      </c>
    </row>
    <row r="31" spans="1:7" ht="40.5" customHeight="1">
      <c r="A31" s="31">
        <v>18040000</v>
      </c>
      <c r="B31" s="32" t="s">
        <v>38</v>
      </c>
      <c r="C31" s="21">
        <v>0</v>
      </c>
      <c r="D31" s="21">
        <v>0</v>
      </c>
      <c r="E31" s="33">
        <v>0.023</v>
      </c>
      <c r="F31" s="21" t="s">
        <v>19</v>
      </c>
      <c r="G31" s="21" t="s">
        <v>19</v>
      </c>
    </row>
    <row r="32" spans="1:7" ht="22.5">
      <c r="A32" s="34">
        <v>20000000</v>
      </c>
      <c r="B32" s="35" t="s">
        <v>39</v>
      </c>
      <c r="C32" s="13">
        <f>C33+C41+C49</f>
        <v>48218.1</v>
      </c>
      <c r="D32" s="13">
        <f>D33+D41+D49</f>
        <v>31592.85</v>
      </c>
      <c r="E32" s="13">
        <f>E33+E41+E49</f>
        <v>36000.299999999996</v>
      </c>
      <c r="F32" s="13">
        <f aca="true" t="shared" si="2" ref="F32:F78">E32/C32*100</f>
        <v>74.66138234397455</v>
      </c>
      <c r="G32" s="14">
        <f t="shared" si="1"/>
        <v>113.95078316771041</v>
      </c>
    </row>
    <row r="33" spans="1:7" ht="37.5">
      <c r="A33" s="15">
        <v>21000000</v>
      </c>
      <c r="B33" s="16" t="s">
        <v>40</v>
      </c>
      <c r="C33" s="18">
        <f>C34+C35+C36+C37+C38+C39+C40</f>
        <v>8513.5</v>
      </c>
      <c r="D33" s="18">
        <f>D34+D35+D36+D37+D38+D39+D40</f>
        <v>3768.8</v>
      </c>
      <c r="E33" s="18">
        <f>E34+E35+E36+E37+E38+E39+E40</f>
        <v>10497.999999999998</v>
      </c>
      <c r="F33" s="18">
        <f t="shared" si="2"/>
        <v>123.31003700005871</v>
      </c>
      <c r="G33" s="18">
        <f t="shared" si="1"/>
        <v>278.55020165569937</v>
      </c>
    </row>
    <row r="34" spans="1:7" ht="37.5">
      <c r="A34" s="19">
        <v>21010300</v>
      </c>
      <c r="B34" s="20" t="s">
        <v>41</v>
      </c>
      <c r="C34" s="21">
        <v>506</v>
      </c>
      <c r="D34" s="21">
        <v>289</v>
      </c>
      <c r="E34" s="21">
        <v>578.2</v>
      </c>
      <c r="F34" s="21">
        <f t="shared" si="2"/>
        <v>114.26877470355731</v>
      </c>
      <c r="G34" s="21">
        <f t="shared" si="1"/>
        <v>200.06920415224917</v>
      </c>
    </row>
    <row r="35" spans="1:7" ht="37.5">
      <c r="A35" s="19">
        <v>21050000</v>
      </c>
      <c r="B35" s="20" t="s">
        <v>42</v>
      </c>
      <c r="C35" s="21">
        <v>5000</v>
      </c>
      <c r="D35" s="21">
        <v>2250</v>
      </c>
      <c r="E35" s="21">
        <v>7051.9</v>
      </c>
      <c r="F35" s="21">
        <f t="shared" si="2"/>
        <v>141.038</v>
      </c>
      <c r="G35" s="21">
        <f t="shared" si="1"/>
        <v>313.41777777777776</v>
      </c>
    </row>
    <row r="36" spans="1:7" ht="18.75">
      <c r="A36" s="19">
        <v>21080500</v>
      </c>
      <c r="B36" s="20" t="s">
        <v>43</v>
      </c>
      <c r="C36" s="21">
        <v>563.8</v>
      </c>
      <c r="D36" s="21">
        <v>220.8</v>
      </c>
      <c r="E36" s="21">
        <v>316.3</v>
      </c>
      <c r="F36" s="21">
        <f t="shared" si="2"/>
        <v>56.10145441645974</v>
      </c>
      <c r="G36" s="21">
        <f t="shared" si="1"/>
        <v>143.2518115942029</v>
      </c>
    </row>
    <row r="37" spans="1:7" ht="42" customHeight="1">
      <c r="A37" s="19">
        <v>21080900</v>
      </c>
      <c r="B37" s="20" t="s">
        <v>44</v>
      </c>
      <c r="C37" s="21">
        <v>100</v>
      </c>
      <c r="D37" s="21">
        <v>50</v>
      </c>
      <c r="E37" s="21">
        <v>0</v>
      </c>
      <c r="F37" s="21" t="s">
        <v>19</v>
      </c>
      <c r="G37" s="21" t="s">
        <v>19</v>
      </c>
    </row>
    <row r="38" spans="1:7" ht="18.75">
      <c r="A38" s="19">
        <v>21081100</v>
      </c>
      <c r="B38" s="20" t="s">
        <v>45</v>
      </c>
      <c r="C38" s="21">
        <v>643.7</v>
      </c>
      <c r="D38" s="21">
        <v>380</v>
      </c>
      <c r="E38" s="21">
        <v>1000</v>
      </c>
      <c r="F38" s="21">
        <f t="shared" si="2"/>
        <v>155.35187199005748</v>
      </c>
      <c r="G38" s="21">
        <f t="shared" si="1"/>
        <v>263.15789473684214</v>
      </c>
    </row>
    <row r="39" spans="1:7" ht="56.25">
      <c r="A39" s="19">
        <v>21081500</v>
      </c>
      <c r="B39" s="20" t="s">
        <v>46</v>
      </c>
      <c r="C39" s="21">
        <v>800</v>
      </c>
      <c r="D39" s="21">
        <v>435</v>
      </c>
      <c r="E39" s="21">
        <v>267.3</v>
      </c>
      <c r="F39" s="21">
        <f t="shared" si="2"/>
        <v>33.4125</v>
      </c>
      <c r="G39" s="21">
        <f t="shared" si="1"/>
        <v>61.44827586206897</v>
      </c>
    </row>
    <row r="40" spans="1:7" ht="18.75">
      <c r="A40" s="19">
        <v>21081700</v>
      </c>
      <c r="B40" s="20" t="s">
        <v>47</v>
      </c>
      <c r="C40" s="21">
        <v>900</v>
      </c>
      <c r="D40" s="21">
        <v>144</v>
      </c>
      <c r="E40" s="21">
        <v>1284.3</v>
      </c>
      <c r="F40" s="21">
        <f t="shared" si="2"/>
        <v>142.70000000000002</v>
      </c>
      <c r="G40" s="21">
        <f t="shared" si="1"/>
        <v>891.8749999999999</v>
      </c>
    </row>
    <row r="41" spans="1:7" ht="37.5">
      <c r="A41" s="15">
        <v>22000000</v>
      </c>
      <c r="B41" s="16" t="s">
        <v>48</v>
      </c>
      <c r="C41" s="18">
        <f>C44+C47+C48+C45+C43+C46</f>
        <v>39204.6</v>
      </c>
      <c r="D41" s="18">
        <f>D44+D47+D48+D45+D43+D46</f>
        <v>27464.05</v>
      </c>
      <c r="E41" s="18">
        <f>E44+E47+E48+E45+E43+E46</f>
        <v>25157.1</v>
      </c>
      <c r="F41" s="18">
        <f t="shared" si="2"/>
        <v>64.16874550435408</v>
      </c>
      <c r="G41" s="18">
        <f t="shared" si="1"/>
        <v>91.60010996193205</v>
      </c>
    </row>
    <row r="42" spans="1:7" ht="19.5">
      <c r="A42" s="25">
        <v>22010000</v>
      </c>
      <c r="B42" s="26" t="s">
        <v>49</v>
      </c>
      <c r="C42" s="27">
        <f>C43+C44+C45+C46</f>
        <v>29201.2</v>
      </c>
      <c r="D42" s="27">
        <f>D43+D44+D45+D46</f>
        <v>20264</v>
      </c>
      <c r="E42" s="27">
        <f>E43+E44+E45+E46</f>
        <v>17134</v>
      </c>
      <c r="F42" s="27">
        <f t="shared" si="2"/>
        <v>58.67567086284126</v>
      </c>
      <c r="G42" s="27">
        <f t="shared" si="1"/>
        <v>84.55388866956179</v>
      </c>
    </row>
    <row r="43" spans="1:7" ht="56.25">
      <c r="A43" s="19">
        <v>22010300</v>
      </c>
      <c r="B43" s="20" t="s">
        <v>50</v>
      </c>
      <c r="C43" s="21">
        <v>850</v>
      </c>
      <c r="D43" s="21">
        <v>600</v>
      </c>
      <c r="E43" s="21">
        <v>674</v>
      </c>
      <c r="F43" s="21">
        <f t="shared" si="2"/>
        <v>79.29411764705883</v>
      </c>
      <c r="G43" s="21">
        <f t="shared" si="1"/>
        <v>112.33333333333333</v>
      </c>
    </row>
    <row r="44" spans="1:7" ht="18.75">
      <c r="A44" s="19">
        <v>22012500</v>
      </c>
      <c r="B44" s="20" t="s">
        <v>51</v>
      </c>
      <c r="C44" s="21">
        <v>27001.2</v>
      </c>
      <c r="D44" s="21">
        <v>18700</v>
      </c>
      <c r="E44" s="21">
        <v>15726.4</v>
      </c>
      <c r="F44" s="21">
        <f t="shared" si="2"/>
        <v>58.243337333155566</v>
      </c>
      <c r="G44" s="21">
        <f t="shared" si="1"/>
        <v>84.09839572192513</v>
      </c>
    </row>
    <row r="45" spans="1:7" ht="37.5">
      <c r="A45" s="19">
        <v>22012600</v>
      </c>
      <c r="B45" s="20" t="s">
        <v>52</v>
      </c>
      <c r="C45" s="21">
        <v>1300</v>
      </c>
      <c r="D45" s="21">
        <v>930</v>
      </c>
      <c r="E45" s="21">
        <v>657.8</v>
      </c>
      <c r="F45" s="21">
        <f t="shared" si="2"/>
        <v>50.6</v>
      </c>
      <c r="G45" s="21">
        <f t="shared" si="1"/>
        <v>70.73118279569893</v>
      </c>
    </row>
    <row r="46" spans="1:7" ht="56.25">
      <c r="A46" s="19">
        <v>22012900</v>
      </c>
      <c r="B46" s="20" t="s">
        <v>53</v>
      </c>
      <c r="C46" s="21">
        <v>50</v>
      </c>
      <c r="D46" s="21">
        <v>34</v>
      </c>
      <c r="E46" s="21">
        <v>75.8</v>
      </c>
      <c r="F46" s="21">
        <f t="shared" si="2"/>
        <v>151.6</v>
      </c>
      <c r="G46" s="21">
        <f t="shared" si="1"/>
        <v>222.94117647058823</v>
      </c>
    </row>
    <row r="47" spans="1:13" ht="75">
      <c r="A47" s="15">
        <v>22080400</v>
      </c>
      <c r="B47" s="16" t="s">
        <v>54</v>
      </c>
      <c r="C47" s="18">
        <v>9003.4</v>
      </c>
      <c r="D47" s="18">
        <v>6550</v>
      </c>
      <c r="E47" s="18">
        <v>7661.1</v>
      </c>
      <c r="F47" s="18">
        <f t="shared" si="2"/>
        <v>85.0911877735078</v>
      </c>
      <c r="G47" s="18">
        <f t="shared" si="1"/>
        <v>116.96335877862596</v>
      </c>
      <c r="M47" s="2" t="s">
        <v>11</v>
      </c>
    </row>
    <row r="48" spans="1:7" ht="18.75">
      <c r="A48" s="15">
        <v>22090000</v>
      </c>
      <c r="B48" s="16" t="s">
        <v>55</v>
      </c>
      <c r="C48" s="18">
        <v>1000</v>
      </c>
      <c r="D48" s="18">
        <v>650.05</v>
      </c>
      <c r="E48" s="18">
        <v>362</v>
      </c>
      <c r="F48" s="18">
        <f t="shared" si="2"/>
        <v>36.199999999999996</v>
      </c>
      <c r="G48" s="18">
        <f t="shared" si="1"/>
        <v>55.68802399815399</v>
      </c>
    </row>
    <row r="49" spans="1:7" ht="18.75">
      <c r="A49" s="15">
        <v>24000000</v>
      </c>
      <c r="B49" s="16" t="s">
        <v>56</v>
      </c>
      <c r="C49" s="18">
        <f>C50+C51</f>
        <v>500</v>
      </c>
      <c r="D49" s="18">
        <f>D50+D51</f>
        <v>360</v>
      </c>
      <c r="E49" s="18">
        <f>E50+E51</f>
        <v>345.2</v>
      </c>
      <c r="F49" s="18">
        <f t="shared" si="2"/>
        <v>69.04</v>
      </c>
      <c r="G49" s="23">
        <f t="shared" si="1"/>
        <v>95.88888888888889</v>
      </c>
    </row>
    <row r="50" spans="1:7" ht="39.75" customHeight="1">
      <c r="A50" s="19">
        <v>24030000</v>
      </c>
      <c r="B50" s="20" t="s">
        <v>57</v>
      </c>
      <c r="C50" s="21">
        <v>0</v>
      </c>
      <c r="D50" s="21">
        <v>0</v>
      </c>
      <c r="E50" s="21">
        <v>57</v>
      </c>
      <c r="F50" s="18" t="s">
        <v>19</v>
      </c>
      <c r="G50" s="18" t="s">
        <v>19</v>
      </c>
    </row>
    <row r="51" spans="1:7" ht="18.75">
      <c r="A51" s="19">
        <v>24060300</v>
      </c>
      <c r="B51" s="20" t="s">
        <v>43</v>
      </c>
      <c r="C51" s="21">
        <v>500</v>
      </c>
      <c r="D51" s="21">
        <v>360</v>
      </c>
      <c r="E51" s="21">
        <v>288.2</v>
      </c>
      <c r="F51" s="21">
        <f t="shared" si="2"/>
        <v>57.64</v>
      </c>
      <c r="G51" s="30">
        <f t="shared" si="1"/>
        <v>80.05555555555556</v>
      </c>
    </row>
    <row r="52" spans="1:7" ht="22.5">
      <c r="A52" s="34">
        <v>40000000</v>
      </c>
      <c r="B52" s="36" t="s">
        <v>58</v>
      </c>
      <c r="C52" s="13">
        <f>C53+C61+C62</f>
        <v>1020623.6050000001</v>
      </c>
      <c r="D52" s="13">
        <f>D53+D61+D62</f>
        <v>801808.202</v>
      </c>
      <c r="E52" s="13">
        <f>E53+E61+E62</f>
        <v>775261.9000000001</v>
      </c>
      <c r="F52" s="13">
        <f t="shared" si="2"/>
        <v>75.95962862332584</v>
      </c>
      <c r="G52" s="14">
        <f t="shared" si="1"/>
        <v>96.6891955041388</v>
      </c>
    </row>
    <row r="53" spans="1:7" ht="37.5">
      <c r="A53" s="15">
        <v>41030000</v>
      </c>
      <c r="B53" s="37" t="s">
        <v>59</v>
      </c>
      <c r="C53" s="18">
        <f>SUM(C54:C60)</f>
        <v>537784.3</v>
      </c>
      <c r="D53" s="18">
        <f>SUM(D54:D60)</f>
        <v>408697.8</v>
      </c>
      <c r="E53" s="18">
        <f>SUM(E54:E60)</f>
        <v>408697.8</v>
      </c>
      <c r="F53" s="21">
        <f t="shared" si="2"/>
        <v>75.99660309904918</v>
      </c>
      <c r="G53" s="21">
        <f t="shared" si="1"/>
        <v>100</v>
      </c>
    </row>
    <row r="54" spans="1:7" ht="76.5" customHeight="1">
      <c r="A54" s="19">
        <v>41030400</v>
      </c>
      <c r="B54" s="38" t="s">
        <v>60</v>
      </c>
      <c r="C54" s="21">
        <v>1012.9</v>
      </c>
      <c r="D54" s="21">
        <v>1012.9</v>
      </c>
      <c r="E54" s="21">
        <v>1012.9</v>
      </c>
      <c r="F54" s="21">
        <f t="shared" si="2"/>
        <v>100</v>
      </c>
      <c r="G54" s="21">
        <f t="shared" si="1"/>
        <v>100</v>
      </c>
    </row>
    <row r="55" spans="1:7" ht="37.5">
      <c r="A55" s="19">
        <v>41033200</v>
      </c>
      <c r="B55" s="38" t="s">
        <v>61</v>
      </c>
      <c r="C55" s="21">
        <v>1455.1</v>
      </c>
      <c r="D55" s="21">
        <v>972</v>
      </c>
      <c r="E55" s="21">
        <v>972</v>
      </c>
      <c r="F55" s="21">
        <f t="shared" si="2"/>
        <v>66.79953267816646</v>
      </c>
      <c r="G55" s="21">
        <f t="shared" si="1"/>
        <v>100</v>
      </c>
    </row>
    <row r="56" spans="1:7" ht="56.25">
      <c r="A56" s="19">
        <v>41033800</v>
      </c>
      <c r="B56" s="38" t="s">
        <v>62</v>
      </c>
      <c r="C56" s="21">
        <v>266</v>
      </c>
      <c r="D56" s="21">
        <v>266</v>
      </c>
      <c r="E56" s="21">
        <v>266</v>
      </c>
      <c r="F56" s="21">
        <f t="shared" si="2"/>
        <v>100</v>
      </c>
      <c r="G56" s="21">
        <f t="shared" si="1"/>
        <v>100</v>
      </c>
    </row>
    <row r="57" spans="1:7" ht="37.5">
      <c r="A57" s="39">
        <v>41033900</v>
      </c>
      <c r="B57" s="20" t="s">
        <v>63</v>
      </c>
      <c r="C57" s="40">
        <v>321911.6</v>
      </c>
      <c r="D57" s="41">
        <v>247269.6</v>
      </c>
      <c r="E57" s="41">
        <v>247269.6</v>
      </c>
      <c r="F57" s="21">
        <f t="shared" si="2"/>
        <v>76.8128890043105</v>
      </c>
      <c r="G57" s="21">
        <f t="shared" si="1"/>
        <v>100</v>
      </c>
    </row>
    <row r="58" spans="1:7" ht="36" customHeight="1">
      <c r="A58" s="39">
        <v>41034200</v>
      </c>
      <c r="B58" s="20" t="s">
        <v>64</v>
      </c>
      <c r="C58" s="40">
        <v>157845.7</v>
      </c>
      <c r="D58" s="41">
        <v>118384.3</v>
      </c>
      <c r="E58" s="41">
        <v>118384.3</v>
      </c>
      <c r="F58" s="21">
        <f t="shared" si="2"/>
        <v>75.00001583825217</v>
      </c>
      <c r="G58" s="21">
        <f t="shared" si="1"/>
        <v>100</v>
      </c>
    </row>
    <row r="59" spans="1:7" ht="39.75" customHeight="1">
      <c r="A59" s="39">
        <v>41034500</v>
      </c>
      <c r="B59" s="20" t="s">
        <v>65</v>
      </c>
      <c r="C59" s="41">
        <v>20293</v>
      </c>
      <c r="D59" s="41">
        <v>20293</v>
      </c>
      <c r="E59" s="41">
        <v>20293</v>
      </c>
      <c r="F59" s="21">
        <f t="shared" si="2"/>
        <v>100</v>
      </c>
      <c r="G59" s="21">
        <f t="shared" si="1"/>
        <v>100</v>
      </c>
    </row>
    <row r="60" spans="1:7" ht="39.75" customHeight="1">
      <c r="A60" s="39">
        <v>41037400</v>
      </c>
      <c r="B60" s="20" t="s">
        <v>66</v>
      </c>
      <c r="C60" s="41">
        <v>35000</v>
      </c>
      <c r="D60" s="41">
        <v>20500</v>
      </c>
      <c r="E60" s="41">
        <v>20500</v>
      </c>
      <c r="F60" s="21">
        <f t="shared" si="2"/>
        <v>58.57142857142858</v>
      </c>
      <c r="G60" s="21">
        <f t="shared" si="1"/>
        <v>100</v>
      </c>
    </row>
    <row r="61" spans="1:7" ht="37.5">
      <c r="A61" s="42">
        <v>41040000</v>
      </c>
      <c r="B61" s="16" t="s">
        <v>67</v>
      </c>
      <c r="C61" s="17">
        <v>25681</v>
      </c>
      <c r="D61" s="17">
        <v>19230.3</v>
      </c>
      <c r="E61" s="17">
        <v>19230.3</v>
      </c>
      <c r="F61" s="18">
        <f t="shared" si="2"/>
        <v>74.8814298508625</v>
      </c>
      <c r="G61" s="18">
        <f t="shared" si="1"/>
        <v>100</v>
      </c>
    </row>
    <row r="62" spans="1:7" ht="37.5">
      <c r="A62" s="42">
        <v>41050000</v>
      </c>
      <c r="B62" s="16" t="s">
        <v>68</v>
      </c>
      <c r="C62" s="17">
        <f>SUM(C63:C77)</f>
        <v>457158.30500000005</v>
      </c>
      <c r="D62" s="17">
        <f>SUM(D63:D77)</f>
        <v>373880.1020000001</v>
      </c>
      <c r="E62" s="17">
        <f>SUM(E63:E77)</f>
        <v>347333.8000000001</v>
      </c>
      <c r="F62" s="21">
        <f t="shared" si="2"/>
        <v>75.976701331063</v>
      </c>
      <c r="G62" s="21">
        <f>E62/D62*100</f>
        <v>92.8997820804061</v>
      </c>
    </row>
    <row r="63" spans="1:7" ht="75" customHeight="1">
      <c r="A63" s="39">
        <v>41050100</v>
      </c>
      <c r="B63" s="20" t="s">
        <v>69</v>
      </c>
      <c r="C63" s="40">
        <v>128779.1</v>
      </c>
      <c r="D63" s="41">
        <v>128779.1</v>
      </c>
      <c r="E63" s="41">
        <v>128298.2</v>
      </c>
      <c r="F63" s="21">
        <f t="shared" si="2"/>
        <v>99.62656983936057</v>
      </c>
      <c r="G63" s="21">
        <f>E63/D63*100</f>
        <v>99.62656983936057</v>
      </c>
    </row>
    <row r="64" spans="1:9" ht="56.25">
      <c r="A64" s="39">
        <v>41050300</v>
      </c>
      <c r="B64" s="20" t="s">
        <v>70</v>
      </c>
      <c r="C64" s="40">
        <v>287606.4</v>
      </c>
      <c r="D64" s="41">
        <v>209259.59</v>
      </c>
      <c r="E64" s="41">
        <v>186307.9</v>
      </c>
      <c r="F64" s="21">
        <f t="shared" si="2"/>
        <v>64.77877404675277</v>
      </c>
      <c r="G64" s="21">
        <f t="shared" si="1"/>
        <v>89.03195308755025</v>
      </c>
      <c r="I64" s="2" t="s">
        <v>11</v>
      </c>
    </row>
    <row r="65" spans="1:7" ht="75">
      <c r="A65" s="39">
        <v>41050400</v>
      </c>
      <c r="B65" s="20" t="s">
        <v>71</v>
      </c>
      <c r="C65" s="41">
        <v>2408.741</v>
      </c>
      <c r="D65" s="41">
        <v>2408.741</v>
      </c>
      <c r="E65" s="41">
        <v>2408.7</v>
      </c>
      <c r="F65" s="21">
        <f t="shared" si="2"/>
        <v>99.9982978659806</v>
      </c>
      <c r="G65" s="21">
        <f t="shared" si="1"/>
        <v>99.9982978659806</v>
      </c>
    </row>
    <row r="66" spans="1:7" ht="75">
      <c r="A66" s="39">
        <v>41050500</v>
      </c>
      <c r="B66" s="20" t="s">
        <v>72</v>
      </c>
      <c r="C66" s="40">
        <v>4941.6</v>
      </c>
      <c r="D66" s="41">
        <v>4941.554</v>
      </c>
      <c r="E66" s="41">
        <v>4941.6</v>
      </c>
      <c r="F66" s="21">
        <f t="shared" si="2"/>
        <v>100</v>
      </c>
      <c r="G66" s="21">
        <f t="shared" si="1"/>
        <v>100.00093088125719</v>
      </c>
    </row>
    <row r="67" spans="1:7" ht="115.5" customHeight="1">
      <c r="A67" s="39">
        <v>41050700</v>
      </c>
      <c r="B67" s="20" t="s">
        <v>73</v>
      </c>
      <c r="C67" s="41">
        <v>996.4</v>
      </c>
      <c r="D67" s="41">
        <v>731.9</v>
      </c>
      <c r="E67" s="41">
        <v>731.9</v>
      </c>
      <c r="F67" s="21">
        <f t="shared" si="2"/>
        <v>73.45443596949016</v>
      </c>
      <c r="G67" s="21">
        <f>E67/D67*100</f>
        <v>100</v>
      </c>
    </row>
    <row r="68" spans="1:7" ht="56.25">
      <c r="A68" s="39">
        <v>41051000</v>
      </c>
      <c r="B68" s="20" t="s">
        <v>74</v>
      </c>
      <c r="C68" s="41">
        <v>1163.2</v>
      </c>
      <c r="D68" s="41">
        <v>805.4</v>
      </c>
      <c r="E68" s="41">
        <v>805.4</v>
      </c>
      <c r="F68" s="21">
        <f t="shared" si="2"/>
        <v>69.24002751031637</v>
      </c>
      <c r="G68" s="21">
        <f>E68/D68*100</f>
        <v>100</v>
      </c>
    </row>
    <row r="69" spans="1:7" ht="56.25">
      <c r="A69" s="39">
        <v>41051100</v>
      </c>
      <c r="B69" s="20" t="s">
        <v>75</v>
      </c>
      <c r="C69" s="41">
        <v>100</v>
      </c>
      <c r="D69" s="41">
        <v>100</v>
      </c>
      <c r="E69" s="41">
        <v>100</v>
      </c>
      <c r="F69" s="21">
        <f t="shared" si="2"/>
        <v>100</v>
      </c>
      <c r="G69" s="21">
        <f>E69/D69*100</f>
        <v>100</v>
      </c>
    </row>
    <row r="70" spans="1:7" ht="75">
      <c r="A70" s="39">
        <v>41051200</v>
      </c>
      <c r="B70" s="20" t="s">
        <v>76</v>
      </c>
      <c r="C70" s="41">
        <v>1885.509</v>
      </c>
      <c r="D70" s="41">
        <v>1466.919</v>
      </c>
      <c r="E70" s="41">
        <v>1466.9</v>
      </c>
      <c r="F70" s="21">
        <f t="shared" si="2"/>
        <v>77.79862095593286</v>
      </c>
      <c r="G70" s="21">
        <f>E70/D70*100</f>
        <v>99.99870476829327</v>
      </c>
    </row>
    <row r="71" spans="1:7" ht="75">
      <c r="A71" s="39">
        <v>41051400</v>
      </c>
      <c r="B71" s="20" t="s">
        <v>77</v>
      </c>
      <c r="C71" s="41">
        <v>4573</v>
      </c>
      <c r="D71" s="41">
        <v>4572.984</v>
      </c>
      <c r="E71" s="41">
        <v>4573</v>
      </c>
      <c r="F71" s="21">
        <f t="shared" si="2"/>
        <v>100</v>
      </c>
      <c r="G71" s="21">
        <f>E71/D71*100</f>
        <v>100.00034988095298</v>
      </c>
    </row>
    <row r="72" spans="1:9" ht="56.25">
      <c r="A72" s="39">
        <v>41051500</v>
      </c>
      <c r="B72" s="20" t="s">
        <v>78</v>
      </c>
      <c r="C72" s="41">
        <v>7063.7</v>
      </c>
      <c r="D72" s="41">
        <v>5297.9</v>
      </c>
      <c r="E72" s="41">
        <v>5297.9</v>
      </c>
      <c r="F72" s="21">
        <f t="shared" si="2"/>
        <v>75.00176961082718</v>
      </c>
      <c r="G72" s="21">
        <f t="shared" si="1"/>
        <v>100</v>
      </c>
      <c r="I72" s="2" t="s">
        <v>11</v>
      </c>
    </row>
    <row r="73" spans="1:7" ht="37.5">
      <c r="A73" s="39">
        <v>41051600</v>
      </c>
      <c r="B73" s="20" t="s">
        <v>79</v>
      </c>
      <c r="C73" s="41">
        <v>183.025</v>
      </c>
      <c r="D73" s="41">
        <v>183.025</v>
      </c>
      <c r="E73" s="41">
        <v>183</v>
      </c>
      <c r="F73" s="21">
        <f t="shared" si="2"/>
        <v>99.98634066384373</v>
      </c>
      <c r="G73" s="21">
        <f t="shared" si="1"/>
        <v>99.98634066384373</v>
      </c>
    </row>
    <row r="74" spans="1:7" ht="18.75">
      <c r="A74" s="39">
        <v>41052000</v>
      </c>
      <c r="B74" s="20" t="s">
        <v>80</v>
      </c>
      <c r="C74" s="41">
        <v>1365.2</v>
      </c>
      <c r="D74" s="41">
        <v>1365.2</v>
      </c>
      <c r="E74" s="41">
        <v>1365.2</v>
      </c>
      <c r="F74" s="21">
        <f t="shared" si="2"/>
        <v>100</v>
      </c>
      <c r="G74" s="21">
        <f t="shared" si="1"/>
        <v>100</v>
      </c>
    </row>
    <row r="75" spans="1:7" ht="281.25">
      <c r="A75" s="39">
        <v>41054200</v>
      </c>
      <c r="B75" s="20" t="s">
        <v>81</v>
      </c>
      <c r="C75" s="41">
        <v>1003.42</v>
      </c>
      <c r="D75" s="41">
        <v>1003.42</v>
      </c>
      <c r="E75" s="41">
        <v>1003.4</v>
      </c>
      <c r="F75" s="21">
        <f t="shared" si="2"/>
        <v>99.99800681668694</v>
      </c>
      <c r="G75" s="21">
        <f t="shared" si="1"/>
        <v>99.99800681668694</v>
      </c>
    </row>
    <row r="76" spans="1:7" ht="56.25">
      <c r="A76" s="39">
        <v>41054300</v>
      </c>
      <c r="B76" s="20" t="s">
        <v>82</v>
      </c>
      <c r="C76" s="41">
        <v>2797.5</v>
      </c>
      <c r="D76" s="41">
        <v>2262</v>
      </c>
      <c r="E76" s="41">
        <v>2262</v>
      </c>
      <c r="F76" s="21" t="s">
        <v>19</v>
      </c>
      <c r="G76" s="21" t="s">
        <v>19</v>
      </c>
    </row>
    <row r="77" spans="1:7" ht="18.75">
      <c r="A77" s="39">
        <v>41053900</v>
      </c>
      <c r="B77" s="20" t="s">
        <v>83</v>
      </c>
      <c r="C77" s="41">
        <v>12291.51</v>
      </c>
      <c r="D77" s="41">
        <v>10702.369</v>
      </c>
      <c r="E77" s="41">
        <v>7588.7</v>
      </c>
      <c r="F77" s="21">
        <f t="shared" si="2"/>
        <v>61.73936318645959</v>
      </c>
      <c r="G77" s="21">
        <f t="shared" si="1"/>
        <v>70.90673102375744</v>
      </c>
    </row>
    <row r="78" spans="1:9" ht="20.25">
      <c r="A78" s="43"/>
      <c r="B78" s="44" t="s">
        <v>84</v>
      </c>
      <c r="C78" s="45">
        <f>C10+C32+C52</f>
        <v>2467115.9450000003</v>
      </c>
      <c r="D78" s="45">
        <f>D10+D32+D52</f>
        <v>1827076.725</v>
      </c>
      <c r="E78" s="45">
        <f>E10+E32+E52</f>
        <v>1862123.1230000001</v>
      </c>
      <c r="F78" s="45">
        <f t="shared" si="2"/>
        <v>75.47773045583392</v>
      </c>
      <c r="G78" s="45">
        <f>E78/D78*100</f>
        <v>101.91816783173131</v>
      </c>
      <c r="I78" s="2" t="s">
        <v>11</v>
      </c>
    </row>
    <row r="79" spans="1:7" ht="20.25">
      <c r="A79" s="117" t="s">
        <v>85</v>
      </c>
      <c r="B79" s="117"/>
      <c r="C79" s="117"/>
      <c r="D79" s="117"/>
      <c r="E79" s="117"/>
      <c r="F79" s="117"/>
      <c r="G79" s="117"/>
    </row>
    <row r="80" spans="1:7" ht="20.25">
      <c r="A80" s="46">
        <v>10000000</v>
      </c>
      <c r="B80" s="47" t="s">
        <v>13</v>
      </c>
      <c r="C80" s="48">
        <f>C81</f>
        <v>234.3</v>
      </c>
      <c r="D80" s="48">
        <f>D81</f>
        <v>196.1</v>
      </c>
      <c r="E80" s="48">
        <f>E81</f>
        <v>176.432</v>
      </c>
      <c r="F80" s="48">
        <f>E80/C80*100</f>
        <v>75.30174989329919</v>
      </c>
      <c r="G80" s="49">
        <f>E80/D80*100</f>
        <v>89.97042325344212</v>
      </c>
    </row>
    <row r="81" spans="1:7" ht="18.75">
      <c r="A81" s="19">
        <v>19010000</v>
      </c>
      <c r="B81" s="20" t="s">
        <v>86</v>
      </c>
      <c r="C81" s="21">
        <v>234.3</v>
      </c>
      <c r="D81" s="21">
        <v>196.1</v>
      </c>
      <c r="E81" s="21">
        <v>176.432</v>
      </c>
      <c r="F81" s="21">
        <f>E81/C81*100</f>
        <v>75.30174989329919</v>
      </c>
      <c r="G81" s="30">
        <f>E81/D81*100</f>
        <v>89.97042325344212</v>
      </c>
    </row>
    <row r="82" spans="1:7" ht="37.5">
      <c r="A82" s="19">
        <v>19050000</v>
      </c>
      <c r="B82" s="20" t="s">
        <v>87</v>
      </c>
      <c r="C82" s="21">
        <v>0</v>
      </c>
      <c r="D82" s="21">
        <v>0</v>
      </c>
      <c r="E82" s="21">
        <v>0</v>
      </c>
      <c r="F82" s="21" t="s">
        <v>19</v>
      </c>
      <c r="G82" s="21" t="s">
        <v>19</v>
      </c>
    </row>
    <row r="83" spans="1:11" ht="20.25">
      <c r="A83" s="46">
        <v>20000000</v>
      </c>
      <c r="B83" s="47" t="s">
        <v>39</v>
      </c>
      <c r="C83" s="48">
        <f>C85+C86+C88+C89+C87</f>
        <v>62420.123999999996</v>
      </c>
      <c r="D83" s="48">
        <f>D85+D86+D88+D89+D87</f>
        <v>45918.888</v>
      </c>
      <c r="E83" s="48">
        <f>E84+E86+E87+E88+E89</f>
        <v>53042.613</v>
      </c>
      <c r="F83" s="48">
        <f>E83/C83*100</f>
        <v>84.97678248764774</v>
      </c>
      <c r="G83" s="49">
        <f>E83/D83*100</f>
        <v>115.5137140951671</v>
      </c>
      <c r="K83" s="2" t="s">
        <v>11</v>
      </c>
    </row>
    <row r="84" spans="1:7" ht="37.5">
      <c r="A84" s="19">
        <v>21110000</v>
      </c>
      <c r="B84" s="20" t="s">
        <v>88</v>
      </c>
      <c r="C84" s="21">
        <v>0</v>
      </c>
      <c r="D84" s="21">
        <v>0</v>
      </c>
      <c r="E84" s="21">
        <v>87.9</v>
      </c>
      <c r="F84" s="21" t="s">
        <v>19</v>
      </c>
      <c r="G84" s="21" t="s">
        <v>19</v>
      </c>
    </row>
    <row r="85" spans="1:7" ht="37.5">
      <c r="A85" s="19">
        <v>24061600</v>
      </c>
      <c r="B85" s="20" t="s">
        <v>89</v>
      </c>
      <c r="C85" s="21">
        <v>420</v>
      </c>
      <c r="D85" s="21">
        <v>0</v>
      </c>
      <c r="E85" s="21">
        <v>0</v>
      </c>
      <c r="F85" s="50" t="s">
        <v>19</v>
      </c>
      <c r="G85" s="41" t="s">
        <v>19</v>
      </c>
    </row>
    <row r="86" spans="1:7" ht="75">
      <c r="A86" s="19">
        <v>24062100</v>
      </c>
      <c r="B86" s="20" t="s">
        <v>90</v>
      </c>
      <c r="C86" s="21">
        <v>50</v>
      </c>
      <c r="D86" s="21">
        <v>36</v>
      </c>
      <c r="E86" s="21">
        <v>17.8</v>
      </c>
      <c r="F86" s="21">
        <f aca="true" t="shared" si="3" ref="F86:F97">E86/C86*100</f>
        <v>35.6</v>
      </c>
      <c r="G86" s="21">
        <f>E86/D86*100</f>
        <v>49.44444444444444</v>
      </c>
    </row>
    <row r="87" spans="1:7" ht="18.75">
      <c r="A87" s="19">
        <v>24110700</v>
      </c>
      <c r="B87" s="20" t="s">
        <v>91</v>
      </c>
      <c r="C87" s="33">
        <v>0.024</v>
      </c>
      <c r="D87" s="33">
        <v>0.018</v>
      </c>
      <c r="E87" s="33">
        <v>0.013</v>
      </c>
      <c r="F87" s="21">
        <f t="shared" si="3"/>
        <v>54.166666666666664</v>
      </c>
      <c r="G87" s="21">
        <f aca="true" t="shared" si="4" ref="G87:G100">E87/D87*100</f>
        <v>72.22222222222221</v>
      </c>
    </row>
    <row r="88" spans="1:7" ht="37.5">
      <c r="A88" s="19">
        <v>24170000</v>
      </c>
      <c r="B88" s="20" t="s">
        <v>92</v>
      </c>
      <c r="C88" s="21">
        <v>13600</v>
      </c>
      <c r="D88" s="21">
        <v>9600</v>
      </c>
      <c r="E88" s="21">
        <v>13657.4</v>
      </c>
      <c r="F88" s="21">
        <f t="shared" si="3"/>
        <v>100.42205882352941</v>
      </c>
      <c r="G88" s="21">
        <f t="shared" si="4"/>
        <v>142.26458333333335</v>
      </c>
    </row>
    <row r="89" spans="1:7" ht="18.75">
      <c r="A89" s="19">
        <v>25000000</v>
      </c>
      <c r="B89" s="20" t="s">
        <v>93</v>
      </c>
      <c r="C89" s="21">
        <v>48350.1</v>
      </c>
      <c r="D89" s="21">
        <v>36282.87</v>
      </c>
      <c r="E89" s="21">
        <v>39279.5</v>
      </c>
      <c r="F89" s="21">
        <f t="shared" si="3"/>
        <v>81.23974924560653</v>
      </c>
      <c r="G89" s="30">
        <f t="shared" si="4"/>
        <v>108.2590765284003</v>
      </c>
    </row>
    <row r="90" spans="1:7" ht="20.25">
      <c r="A90" s="46">
        <v>30000000</v>
      </c>
      <c r="B90" s="47" t="s">
        <v>94</v>
      </c>
      <c r="C90" s="48">
        <f>C91+C92</f>
        <v>42500</v>
      </c>
      <c r="D90" s="48">
        <f>D91+D92</f>
        <v>32000</v>
      </c>
      <c r="E90" s="48">
        <f>E91+E92</f>
        <v>46503.3</v>
      </c>
      <c r="F90" s="48">
        <f>E90/C90*100</f>
        <v>109.41952941176471</v>
      </c>
      <c r="G90" s="49">
        <f t="shared" si="4"/>
        <v>145.3228125</v>
      </c>
    </row>
    <row r="91" spans="1:7" ht="37.5">
      <c r="A91" s="19">
        <v>31030000</v>
      </c>
      <c r="B91" s="20" t="s">
        <v>95</v>
      </c>
      <c r="C91" s="21">
        <v>34000</v>
      </c>
      <c r="D91" s="21">
        <v>28000</v>
      </c>
      <c r="E91" s="21">
        <v>37268.9</v>
      </c>
      <c r="F91" s="21">
        <f t="shared" si="3"/>
        <v>109.61441176470588</v>
      </c>
      <c r="G91" s="21">
        <f t="shared" si="4"/>
        <v>133.1032142857143</v>
      </c>
    </row>
    <row r="92" spans="1:7" ht="18.75">
      <c r="A92" s="19">
        <v>33010000</v>
      </c>
      <c r="B92" s="20" t="s">
        <v>96</v>
      </c>
      <c r="C92" s="21">
        <v>8500</v>
      </c>
      <c r="D92" s="21">
        <v>4000</v>
      </c>
      <c r="E92" s="21">
        <v>9234.4</v>
      </c>
      <c r="F92" s="21">
        <f t="shared" si="3"/>
        <v>108.64</v>
      </c>
      <c r="G92" s="30">
        <f>E92/D92*100</f>
        <v>230.85999999999999</v>
      </c>
    </row>
    <row r="93" spans="1:7" ht="22.5">
      <c r="A93" s="34">
        <v>40000000</v>
      </c>
      <c r="B93" s="36" t="s">
        <v>58</v>
      </c>
      <c r="C93" s="18">
        <f>C95+C94</f>
        <v>323.6</v>
      </c>
      <c r="D93" s="18">
        <f>D95+D94</f>
        <v>64.7</v>
      </c>
      <c r="E93" s="18">
        <f>E95+E94</f>
        <v>64.7</v>
      </c>
      <c r="F93" s="21">
        <f t="shared" si="3"/>
        <v>19.993819530284302</v>
      </c>
      <c r="G93" s="30">
        <f>E93/D93*100</f>
        <v>100</v>
      </c>
    </row>
    <row r="94" spans="1:7" ht="18.75">
      <c r="A94" s="19">
        <v>41053900</v>
      </c>
      <c r="B94" s="38" t="s">
        <v>97</v>
      </c>
      <c r="C94" s="21">
        <v>323.6</v>
      </c>
      <c r="D94" s="21">
        <v>64.7</v>
      </c>
      <c r="E94" s="21">
        <v>64.7</v>
      </c>
      <c r="F94" s="21">
        <f t="shared" si="3"/>
        <v>19.993819530284302</v>
      </c>
      <c r="G94" s="30">
        <f>E94/D94*100</f>
        <v>100</v>
      </c>
    </row>
    <row r="95" spans="1:7" ht="18.75">
      <c r="A95" s="19">
        <v>42020000</v>
      </c>
      <c r="B95" s="20" t="s">
        <v>98</v>
      </c>
      <c r="C95" s="21"/>
      <c r="D95" s="21"/>
      <c r="E95" s="21"/>
      <c r="F95" s="21" t="s">
        <v>19</v>
      </c>
      <c r="G95" s="30" t="s">
        <v>19</v>
      </c>
    </row>
    <row r="96" spans="1:7" ht="20.25">
      <c r="A96" s="46">
        <v>50000000</v>
      </c>
      <c r="B96" s="47" t="s">
        <v>99</v>
      </c>
      <c r="C96" s="48">
        <f>C97</f>
        <v>7583.2</v>
      </c>
      <c r="D96" s="48">
        <f>D97</f>
        <v>5718.2</v>
      </c>
      <c r="E96" s="48">
        <f>E97</f>
        <v>6953.7</v>
      </c>
      <c r="F96" s="48">
        <f>E96/C96*100</f>
        <v>91.69875514294756</v>
      </c>
      <c r="G96" s="49">
        <f t="shared" si="4"/>
        <v>121.6064495820363</v>
      </c>
    </row>
    <row r="97" spans="1:7" ht="37.5">
      <c r="A97" s="19">
        <v>50110000</v>
      </c>
      <c r="B97" s="20" t="s">
        <v>100</v>
      </c>
      <c r="C97" s="21">
        <v>7583.2</v>
      </c>
      <c r="D97" s="21">
        <v>5718.2</v>
      </c>
      <c r="E97" s="21">
        <v>6953.7</v>
      </c>
      <c r="F97" s="21">
        <f t="shared" si="3"/>
        <v>91.69875514294756</v>
      </c>
      <c r="G97" s="21">
        <f t="shared" si="4"/>
        <v>121.6064495820363</v>
      </c>
    </row>
    <row r="98" spans="1:7" ht="40.5">
      <c r="A98" s="51"/>
      <c r="B98" s="44" t="s">
        <v>101</v>
      </c>
      <c r="C98" s="48">
        <f>C80+C83+C90+C96+C93</f>
        <v>113061.224</v>
      </c>
      <c r="D98" s="48">
        <f>D80+D83+D90+D93+D96</f>
        <v>83897.88799999999</v>
      </c>
      <c r="E98" s="48">
        <f>E80+E83+E90+E93+E96</f>
        <v>106740.745</v>
      </c>
      <c r="F98" s="48">
        <f>E98/C98*100</f>
        <v>94.4096846147712</v>
      </c>
      <c r="G98" s="48">
        <f t="shared" si="4"/>
        <v>127.22697501038407</v>
      </c>
    </row>
    <row r="99" spans="1:7" ht="19.5">
      <c r="A99" s="52"/>
      <c r="B99" s="26" t="s">
        <v>102</v>
      </c>
      <c r="C99" s="27">
        <f>C88+C91+C92+C94</f>
        <v>56423.6</v>
      </c>
      <c r="D99" s="27">
        <f>D88+D91+D92+D94</f>
        <v>41664.7</v>
      </c>
      <c r="E99" s="27">
        <f>E88+E91+E92+E94</f>
        <v>60225.4</v>
      </c>
      <c r="F99" s="27">
        <f>E99/C99*100</f>
        <v>106.73796071147534</v>
      </c>
      <c r="G99" s="28">
        <f t="shared" si="4"/>
        <v>144.54778265534134</v>
      </c>
    </row>
    <row r="100" spans="1:7" ht="20.25">
      <c r="A100" s="118" t="s">
        <v>103</v>
      </c>
      <c r="B100" s="118"/>
      <c r="C100" s="48">
        <v>2580177.1</v>
      </c>
      <c r="D100" s="48">
        <f>D78+D98</f>
        <v>1910974.6130000001</v>
      </c>
      <c r="E100" s="48">
        <v>1968863.8</v>
      </c>
      <c r="F100" s="48">
        <f>E100/C100*100</f>
        <v>76.30731239340122</v>
      </c>
      <c r="G100" s="49">
        <f t="shared" si="4"/>
        <v>103.02930172939979</v>
      </c>
    </row>
    <row r="101" spans="1:7" ht="18.75">
      <c r="A101" s="53"/>
      <c r="B101" s="54"/>
      <c r="C101" s="55"/>
      <c r="D101" s="55"/>
      <c r="E101" s="55"/>
      <c r="F101" s="55"/>
      <c r="G101" s="56"/>
    </row>
    <row r="102" spans="1:7" ht="18.75">
      <c r="A102" s="53"/>
      <c r="B102" s="54" t="s">
        <v>104</v>
      </c>
      <c r="C102" s="55"/>
      <c r="D102" s="55"/>
      <c r="E102" s="55"/>
      <c r="F102" s="55" t="s">
        <v>105</v>
      </c>
      <c r="G102" s="56"/>
    </row>
    <row r="103" spans="1:7" ht="33" customHeight="1">
      <c r="A103" s="57"/>
      <c r="B103" s="57"/>
      <c r="C103" s="57"/>
      <c r="D103" s="57"/>
      <c r="E103" s="57"/>
      <c r="F103" s="57"/>
      <c r="G103" s="57"/>
    </row>
    <row r="104" spans="1:7" ht="18.75">
      <c r="A104" s="119"/>
      <c r="B104" s="119"/>
      <c r="C104" s="119"/>
      <c r="D104" s="119"/>
      <c r="E104" s="119"/>
      <c r="F104" s="119"/>
      <c r="G104" s="119"/>
    </row>
    <row r="105" spans="1:7" ht="15.75">
      <c r="A105" s="4"/>
      <c r="B105" s="4"/>
      <c r="C105" s="4"/>
      <c r="D105" s="4"/>
      <c r="E105" s="4"/>
      <c r="F105" s="4"/>
      <c r="G105" s="4"/>
    </row>
  </sheetData>
  <sheetProtection/>
  <mergeCells count="12">
    <mergeCell ref="A9:G9"/>
    <mergeCell ref="A79:G79"/>
    <mergeCell ref="A100:B100"/>
    <mergeCell ref="A104:G104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77" zoomScalePageLayoutView="0" workbookViewId="0" topLeftCell="A13">
      <selection activeCell="G3" sqref="G3"/>
    </sheetView>
  </sheetViews>
  <sheetFormatPr defaultColWidth="9.140625" defaultRowHeight="15"/>
  <cols>
    <col min="1" max="1" width="11.28125" style="58" customWidth="1"/>
    <col min="2" max="2" width="43.140625" style="59" customWidth="1"/>
    <col min="3" max="3" width="13.00390625" style="58" customWidth="1"/>
    <col min="4" max="4" width="12.57421875" style="58" customWidth="1"/>
    <col min="5" max="5" width="13.00390625" style="58" customWidth="1"/>
    <col min="6" max="6" width="12.28125" style="58" customWidth="1"/>
    <col min="7" max="7" width="12.57421875" style="58" customWidth="1"/>
    <col min="8" max="16384" width="9.140625" style="58" customWidth="1"/>
  </cols>
  <sheetData>
    <row r="1" spans="5:7" ht="15.75">
      <c r="E1" s="60"/>
      <c r="F1" s="60"/>
      <c r="G1" s="61" t="s">
        <v>106</v>
      </c>
    </row>
    <row r="2" spans="5:7" ht="15.75">
      <c r="E2" s="60"/>
      <c r="F2" s="60"/>
      <c r="G2" s="62" t="s">
        <v>208</v>
      </c>
    </row>
    <row r="3" spans="5:7" ht="15.75">
      <c r="E3" s="60"/>
      <c r="F3" s="60"/>
      <c r="G3" s="62" t="s">
        <v>107</v>
      </c>
    </row>
    <row r="4" spans="2:7" ht="61.5" customHeight="1">
      <c r="B4" s="62"/>
      <c r="C4" s="63"/>
      <c r="D4" s="63"/>
      <c r="E4" s="60"/>
      <c r="F4" s="60"/>
      <c r="G4" s="62"/>
    </row>
    <row r="5" spans="1:7" ht="15.75">
      <c r="A5" s="127" t="s">
        <v>108</v>
      </c>
      <c r="B5" s="127"/>
      <c r="C5" s="127"/>
      <c r="D5" s="127"/>
      <c r="E5" s="127"/>
      <c r="F5" s="127"/>
      <c r="G5" s="127"/>
    </row>
    <row r="6" spans="1:7" ht="21" customHeight="1">
      <c r="A6" s="127" t="s">
        <v>109</v>
      </c>
      <c r="B6" s="127"/>
      <c r="C6" s="127"/>
      <c r="D6" s="127"/>
      <c r="E6" s="127"/>
      <c r="F6" s="127"/>
      <c r="G6" s="127"/>
    </row>
    <row r="7" spans="1:7" ht="23.25" customHeight="1">
      <c r="A7" s="128" t="s">
        <v>110</v>
      </c>
      <c r="B7" s="128"/>
      <c r="C7" s="128"/>
      <c r="D7" s="128"/>
      <c r="E7" s="128"/>
      <c r="F7" s="128"/>
      <c r="G7" s="128"/>
    </row>
    <row r="8" ht="32.25" customHeight="1" thickBot="1">
      <c r="G8" s="64" t="s">
        <v>111</v>
      </c>
    </row>
    <row r="9" spans="1:7" ht="32.25" customHeight="1">
      <c r="A9" s="129" t="s">
        <v>112</v>
      </c>
      <c r="B9" s="131"/>
      <c r="C9" s="133" t="s">
        <v>113</v>
      </c>
      <c r="D9" s="134"/>
      <c r="E9" s="135" t="s">
        <v>114</v>
      </c>
      <c r="F9" s="135"/>
      <c r="G9" s="65"/>
    </row>
    <row r="10" spans="1:7" ht="54.75" customHeight="1">
      <c r="A10" s="130"/>
      <c r="B10" s="132"/>
      <c r="C10" s="66" t="s">
        <v>115</v>
      </c>
      <c r="D10" s="66" t="s">
        <v>116</v>
      </c>
      <c r="E10" s="66" t="s">
        <v>115</v>
      </c>
      <c r="F10" s="66" t="s">
        <v>116</v>
      </c>
      <c r="G10" s="67" t="s">
        <v>117</v>
      </c>
    </row>
    <row r="11" spans="1:7" ht="17.25" customHeight="1">
      <c r="A11" s="68" t="s">
        <v>118</v>
      </c>
      <c r="B11" s="69" t="s">
        <v>119</v>
      </c>
      <c r="C11" s="70">
        <v>136271.7</v>
      </c>
      <c r="D11" s="71">
        <f>C11/C25*100</f>
        <v>6.436584281903287</v>
      </c>
      <c r="E11" s="71">
        <v>91529.1</v>
      </c>
      <c r="F11" s="71">
        <f>E11/E25*100</f>
        <v>6.0243162830715375</v>
      </c>
      <c r="G11" s="72">
        <f>E11/C11*100</f>
        <v>67.16662373772397</v>
      </c>
    </row>
    <row r="12" spans="1:7" ht="15.75">
      <c r="A12" s="68" t="s">
        <v>120</v>
      </c>
      <c r="B12" s="69" t="s">
        <v>121</v>
      </c>
      <c r="C12" s="70">
        <v>880227.1</v>
      </c>
      <c r="D12" s="71">
        <f>C12/C25*100</f>
        <v>41.5761740432189</v>
      </c>
      <c r="E12" s="71">
        <v>623020</v>
      </c>
      <c r="F12" s="71">
        <f>E12/E25*100</f>
        <v>41.00629778594162</v>
      </c>
      <c r="G12" s="72">
        <f aca="true" t="shared" si="0" ref="G12:G22">E12/C12*100</f>
        <v>70.77946134582768</v>
      </c>
    </row>
    <row r="13" spans="1:7" ht="15.75">
      <c r="A13" s="68" t="s">
        <v>122</v>
      </c>
      <c r="B13" s="69" t="s">
        <v>123</v>
      </c>
      <c r="C13" s="70">
        <v>249257.4</v>
      </c>
      <c r="D13" s="71">
        <f>C13/C25*100</f>
        <v>11.773290147463342</v>
      </c>
      <c r="E13" s="71">
        <v>173476.7</v>
      </c>
      <c r="F13" s="71">
        <f>E13/E25*100</f>
        <v>11.41799174845504</v>
      </c>
      <c r="G13" s="72">
        <f t="shared" si="0"/>
        <v>69.59741215305945</v>
      </c>
    </row>
    <row r="14" spans="1:7" ht="31.5">
      <c r="A14" s="68" t="s">
        <v>124</v>
      </c>
      <c r="B14" s="69" t="s">
        <v>125</v>
      </c>
      <c r="C14" s="70">
        <v>533158</v>
      </c>
      <c r="D14" s="71">
        <f>C14/C25*100</f>
        <v>25.182898595753873</v>
      </c>
      <c r="E14" s="71">
        <v>398845.3</v>
      </c>
      <c r="F14" s="71">
        <f>E14/E25*100</f>
        <v>26.251435174349492</v>
      </c>
      <c r="G14" s="72">
        <f t="shared" si="0"/>
        <v>74.8080869085712</v>
      </c>
    </row>
    <row r="15" spans="1:7" ht="29.25" customHeight="1">
      <c r="A15" s="68" t="s">
        <v>126</v>
      </c>
      <c r="B15" s="69" t="s">
        <v>127</v>
      </c>
      <c r="C15" s="70">
        <v>42360</v>
      </c>
      <c r="D15" s="71">
        <f>C15/C25*100</f>
        <v>2.000809487086631</v>
      </c>
      <c r="E15" s="71">
        <v>29107.6</v>
      </c>
      <c r="F15" s="71">
        <f>E15/E25*100</f>
        <v>1.9158211830022702</v>
      </c>
      <c r="G15" s="72">
        <f t="shared" si="0"/>
        <v>68.71482530689329</v>
      </c>
    </row>
    <row r="16" spans="1:7" ht="15.75">
      <c r="A16" s="68" t="s">
        <v>128</v>
      </c>
      <c r="B16" s="69" t="s">
        <v>129</v>
      </c>
      <c r="C16" s="70">
        <v>37534.7</v>
      </c>
      <c r="D16" s="71">
        <f>C16/C25*100</f>
        <v>1.772893858709881</v>
      </c>
      <c r="E16" s="71">
        <v>25623.5</v>
      </c>
      <c r="F16" s="71">
        <f>E16/E25*100</f>
        <v>1.6865026344548733</v>
      </c>
      <c r="G16" s="72">
        <f t="shared" si="0"/>
        <v>68.2661643758975</v>
      </c>
    </row>
    <row r="17" spans="1:7" ht="15.75">
      <c r="A17" s="68" t="s">
        <v>130</v>
      </c>
      <c r="B17" s="69" t="s">
        <v>131</v>
      </c>
      <c r="C17" s="70">
        <v>154067.8</v>
      </c>
      <c r="D17" s="71">
        <f>C17/C25*100</f>
        <v>7.277155710447724</v>
      </c>
      <c r="E17" s="71">
        <v>114464.5</v>
      </c>
      <c r="F17" s="71">
        <f>E17/E25*100</f>
        <v>7.533891966419882</v>
      </c>
      <c r="G17" s="72">
        <f t="shared" si="0"/>
        <v>74.2948883543479</v>
      </c>
    </row>
    <row r="18" spans="1:7" ht="15.75">
      <c r="A18" s="68" t="s">
        <v>132</v>
      </c>
      <c r="B18" s="69" t="s">
        <v>133</v>
      </c>
      <c r="C18" s="70">
        <v>11738.2</v>
      </c>
      <c r="D18" s="71">
        <f>C18/C25*100</f>
        <v>0.5544358338366452</v>
      </c>
      <c r="E18" s="71">
        <v>10602.9</v>
      </c>
      <c r="F18" s="71">
        <f>E18/E25*100</f>
        <v>0.6978679252585156</v>
      </c>
      <c r="G18" s="72">
        <f>E18/C18*100</f>
        <v>90.32815934299977</v>
      </c>
    </row>
    <row r="19" spans="1:7" ht="16.5" customHeight="1">
      <c r="A19" s="68" t="s">
        <v>134</v>
      </c>
      <c r="B19" s="69" t="s">
        <v>135</v>
      </c>
      <c r="C19" s="73">
        <v>3724.1</v>
      </c>
      <c r="D19" s="71">
        <f>C19/C25*100</f>
        <v>0.17590213906655625</v>
      </c>
      <c r="E19" s="71">
        <v>582.7</v>
      </c>
      <c r="F19" s="71">
        <f>E19/E25*100</f>
        <v>0.03835249224722831</v>
      </c>
      <c r="G19" s="72">
        <f t="shared" si="0"/>
        <v>15.646733438951696</v>
      </c>
    </row>
    <row r="20" spans="1:7" ht="15.75">
      <c r="A20" s="68" t="s">
        <v>136</v>
      </c>
      <c r="B20" s="69" t="s">
        <v>58</v>
      </c>
      <c r="C20" s="73">
        <v>68804.1</v>
      </c>
      <c r="D20" s="71">
        <f>C20/C25*100</f>
        <v>3.249855902513156</v>
      </c>
      <c r="E20" s="71">
        <v>52075.3</v>
      </c>
      <c r="F20" s="71">
        <f>E20/E25*100</f>
        <v>3.4275228067995345</v>
      </c>
      <c r="G20" s="72">
        <f t="shared" si="0"/>
        <v>75.6863326458743</v>
      </c>
    </row>
    <row r="21" spans="1:7" ht="0.75" customHeight="1">
      <c r="A21" s="68"/>
      <c r="B21" s="69"/>
      <c r="C21" s="73"/>
      <c r="D21" s="71">
        <f>C21/C25*100</f>
        <v>0</v>
      </c>
      <c r="E21" s="71"/>
      <c r="F21" s="71">
        <f>E21/E25*100</f>
        <v>0</v>
      </c>
      <c r="G21" s="72" t="e">
        <f>E21/C21*100</f>
        <v>#DIV/0!</v>
      </c>
    </row>
    <row r="22" spans="1:7" ht="0.75" customHeight="1">
      <c r="A22" s="68"/>
      <c r="B22" s="69"/>
      <c r="C22" s="70"/>
      <c r="D22" s="71">
        <f>C22/C25*100</f>
        <v>0</v>
      </c>
      <c r="E22" s="71"/>
      <c r="F22" s="71">
        <f>E22/E25*100</f>
        <v>0</v>
      </c>
      <c r="G22" s="72" t="e">
        <f t="shared" si="0"/>
        <v>#DIV/0!</v>
      </c>
    </row>
    <row r="23" spans="1:7" ht="15.75" hidden="1">
      <c r="A23" s="68"/>
      <c r="B23" s="69"/>
      <c r="C23" s="70"/>
      <c r="D23" s="71">
        <f>C23/C25*100</f>
        <v>0</v>
      </c>
      <c r="E23" s="71"/>
      <c r="F23" s="71">
        <f>E23/E25*100</f>
        <v>0</v>
      </c>
      <c r="G23" s="72" t="e">
        <f>E23/C23*100</f>
        <v>#DIV/0!</v>
      </c>
    </row>
    <row r="24" spans="1:7" ht="15.75" hidden="1">
      <c r="A24" s="68"/>
      <c r="B24" s="69"/>
      <c r="C24" s="70"/>
      <c r="D24" s="71">
        <f>C24/C25*100</f>
        <v>0</v>
      </c>
      <c r="E24" s="71"/>
      <c r="F24" s="71">
        <f>E24/E25*100</f>
        <v>0</v>
      </c>
      <c r="G24" s="72" t="e">
        <f>E24/C24*100</f>
        <v>#DIV/0!</v>
      </c>
    </row>
    <row r="25" spans="1:7" ht="44.25" customHeight="1">
      <c r="A25" s="68"/>
      <c r="B25" s="74" t="s">
        <v>137</v>
      </c>
      <c r="C25" s="75">
        <f>C11+C12+C13+C14+C15+C16+C17+C18+C19+C20+C21+C22+C23+C24</f>
        <v>2117143.1</v>
      </c>
      <c r="D25" s="75">
        <f>SUM(D11:D24)</f>
        <v>100</v>
      </c>
      <c r="E25" s="75">
        <f>E11+E12+E13+E14+E15+E16+E17+E18+E19+E20+E21+E22+E23+E24</f>
        <v>1519327.6</v>
      </c>
      <c r="F25" s="75">
        <f>SUM(F11:F24)</f>
        <v>99.99999999999999</v>
      </c>
      <c r="G25" s="76">
        <f>E25/C25*100</f>
        <v>71.76310377886124</v>
      </c>
    </row>
    <row r="26" spans="1:7" ht="47.25" customHeight="1">
      <c r="A26" s="68"/>
      <c r="B26" s="124" t="s">
        <v>138</v>
      </c>
      <c r="C26" s="124"/>
      <c r="D26" s="124"/>
      <c r="E26" s="124"/>
      <c r="F26" s="124"/>
      <c r="G26" s="125"/>
    </row>
    <row r="27" spans="1:7" ht="22.5" customHeight="1">
      <c r="A27" s="68" t="s">
        <v>118</v>
      </c>
      <c r="B27" s="77" t="s">
        <v>119</v>
      </c>
      <c r="C27" s="78">
        <v>4641.4</v>
      </c>
      <c r="D27" s="79">
        <f>C27/C36*100</f>
        <v>0.5044275159591197</v>
      </c>
      <c r="E27" s="80">
        <v>2891.7</v>
      </c>
      <c r="F27" s="79">
        <f>E27/E36*100</f>
        <v>0.9664007229373873</v>
      </c>
      <c r="G27" s="81">
        <f>E27/C27*100</f>
        <v>62.3023225750851</v>
      </c>
    </row>
    <row r="28" spans="1:7" ht="15.75">
      <c r="A28" s="68" t="s">
        <v>120</v>
      </c>
      <c r="B28" s="77" t="s">
        <v>121</v>
      </c>
      <c r="C28" s="78">
        <v>104467.6</v>
      </c>
      <c r="D28" s="79">
        <f>C28/C36*100</f>
        <v>11.353542458355442</v>
      </c>
      <c r="E28" s="80">
        <v>67166</v>
      </c>
      <c r="F28" s="79">
        <f>E28/E36*100</f>
        <v>22.446751376979826</v>
      </c>
      <c r="G28" s="81">
        <f aca="true" t="shared" si="1" ref="G28:G37">E28/C28*100</f>
        <v>64.29361830845161</v>
      </c>
    </row>
    <row r="29" spans="1:7" ht="15.75">
      <c r="A29" s="68" t="s">
        <v>122</v>
      </c>
      <c r="B29" s="77" t="s">
        <v>139</v>
      </c>
      <c r="C29" s="78">
        <v>14991.1</v>
      </c>
      <c r="D29" s="79">
        <f>C29/C36*100</f>
        <v>1.6292332775659846</v>
      </c>
      <c r="E29" s="80">
        <v>12766.6</v>
      </c>
      <c r="F29" s="79">
        <f>E29/E36*100</f>
        <v>4.266573804147197</v>
      </c>
      <c r="G29" s="81">
        <f t="shared" si="1"/>
        <v>85.16119564274803</v>
      </c>
    </row>
    <row r="30" spans="1:7" ht="31.5">
      <c r="A30" s="68" t="s">
        <v>124</v>
      </c>
      <c r="B30" s="77" t="s">
        <v>140</v>
      </c>
      <c r="C30" s="78">
        <v>8865.1</v>
      </c>
      <c r="D30" s="79">
        <f>C30/C36*100</f>
        <v>0.9634593811628372</v>
      </c>
      <c r="E30" s="80">
        <v>8577.5</v>
      </c>
      <c r="F30" s="79">
        <f>E30/E36*100</f>
        <v>2.866584431647626</v>
      </c>
      <c r="G30" s="81">
        <f t="shared" si="1"/>
        <v>96.7558177572729</v>
      </c>
    </row>
    <row r="31" spans="1:7" ht="16.5" customHeight="1">
      <c r="A31" s="68" t="s">
        <v>126</v>
      </c>
      <c r="B31" s="77" t="s">
        <v>127</v>
      </c>
      <c r="C31" s="78">
        <v>13543.5</v>
      </c>
      <c r="D31" s="79">
        <f>C31/C36*100</f>
        <v>1.4719080584289952</v>
      </c>
      <c r="E31" s="80">
        <v>8098.1</v>
      </c>
      <c r="F31" s="79">
        <f>E31/E36*100</f>
        <v>2.7063698497144437</v>
      </c>
      <c r="G31" s="81">
        <f t="shared" si="1"/>
        <v>59.7932587588142</v>
      </c>
    </row>
    <row r="32" spans="1:7" ht="15.75">
      <c r="A32" s="68" t="s">
        <v>128</v>
      </c>
      <c r="B32" s="77" t="s">
        <v>129</v>
      </c>
      <c r="C32" s="78">
        <v>20569.9</v>
      </c>
      <c r="D32" s="79">
        <f>C32/C36*100</f>
        <v>2.2355374586390955</v>
      </c>
      <c r="E32" s="80">
        <v>9963.6</v>
      </c>
      <c r="F32" s="79">
        <f>E32/E36*100</f>
        <v>3.329816455046842</v>
      </c>
      <c r="G32" s="81">
        <f t="shared" si="1"/>
        <v>48.437765861768895</v>
      </c>
    </row>
    <row r="33" spans="1:7" ht="15.75">
      <c r="A33" s="68" t="s">
        <v>130</v>
      </c>
      <c r="B33" s="77" t="s">
        <v>141</v>
      </c>
      <c r="C33" s="78">
        <v>174671.2</v>
      </c>
      <c r="D33" s="79">
        <f>C33/C36*100</f>
        <v>18.983272186322793</v>
      </c>
      <c r="E33" s="80">
        <v>96344.8</v>
      </c>
      <c r="F33" s="79">
        <f>E33/E36*100</f>
        <v>32.19825167592005</v>
      </c>
      <c r="G33" s="81">
        <f t="shared" si="1"/>
        <v>55.157805064601376</v>
      </c>
    </row>
    <row r="34" spans="1:7" ht="20.25" customHeight="1">
      <c r="A34" s="68" t="s">
        <v>132</v>
      </c>
      <c r="B34" s="77" t="s">
        <v>133</v>
      </c>
      <c r="C34" s="78">
        <v>575814.4</v>
      </c>
      <c r="D34" s="79">
        <f>C34/C36*100</f>
        <v>62.579529332850214</v>
      </c>
      <c r="E34" s="80">
        <v>93066.5</v>
      </c>
      <c r="F34" s="79">
        <f>E34/E36*100</f>
        <v>31.102649957205923</v>
      </c>
      <c r="G34" s="81">
        <f>E34/C34*100</f>
        <v>16.162586416734282</v>
      </c>
    </row>
    <row r="35" spans="1:7" ht="24" customHeight="1">
      <c r="A35" s="68" t="s">
        <v>134</v>
      </c>
      <c r="B35" s="77" t="s">
        <v>135</v>
      </c>
      <c r="C35" s="78">
        <v>2568</v>
      </c>
      <c r="D35" s="71">
        <f>C35/C36*100</f>
        <v>0.2790903307155211</v>
      </c>
      <c r="E35" s="80">
        <v>348.9</v>
      </c>
      <c r="F35" s="79">
        <f>E35/E36*100</f>
        <v>0.1166017264006828</v>
      </c>
      <c r="G35" s="81">
        <f>E35/C35*100</f>
        <v>13.58644859813084</v>
      </c>
    </row>
    <row r="36" spans="1:7" s="83" customFormat="1" ht="15.75">
      <c r="A36" s="68"/>
      <c r="B36" s="82" t="s">
        <v>142</v>
      </c>
      <c r="C36" s="75">
        <f>SUM(C27:C35)</f>
        <v>920132.2000000001</v>
      </c>
      <c r="D36" s="75">
        <f>D27+D28+D29+D30+D31+D32+D33+D34+D35</f>
        <v>100</v>
      </c>
      <c r="E36" s="75">
        <f>SUM(E27:E35)</f>
        <v>299223.70000000007</v>
      </c>
      <c r="F36" s="75">
        <v>100</v>
      </c>
      <c r="G36" s="76">
        <f t="shared" si="1"/>
        <v>32.519642286184535</v>
      </c>
    </row>
    <row r="37" spans="1:8" s="84" customFormat="1" ht="54.75" customHeight="1">
      <c r="A37" s="68"/>
      <c r="B37" s="82" t="s">
        <v>143</v>
      </c>
      <c r="C37" s="75">
        <f>C36+C25</f>
        <v>3037275.3000000003</v>
      </c>
      <c r="D37" s="75"/>
      <c r="E37" s="75">
        <f>E36+E25</f>
        <v>1818551.3000000003</v>
      </c>
      <c r="F37" s="75"/>
      <c r="G37" s="76">
        <f t="shared" si="1"/>
        <v>59.87443087559432</v>
      </c>
      <c r="H37" s="83"/>
    </row>
    <row r="38" spans="2:7" ht="15.75" customHeight="1">
      <c r="B38" s="126"/>
      <c r="C38" s="126"/>
      <c r="D38" s="85"/>
      <c r="E38" s="85"/>
      <c r="F38" s="85"/>
      <c r="G38" s="85"/>
    </row>
    <row r="39" spans="1:8" ht="71.25" customHeight="1">
      <c r="A39" s="86"/>
      <c r="B39" s="87" t="s">
        <v>144</v>
      </c>
      <c r="C39" s="86"/>
      <c r="D39" s="87"/>
      <c r="E39" s="58" t="s">
        <v>145</v>
      </c>
      <c r="F39" s="60"/>
      <c r="G39" s="88"/>
      <c r="H39" s="88"/>
    </row>
    <row r="40" ht="15.75">
      <c r="F40" s="89"/>
    </row>
  </sheetData>
  <sheetProtection/>
  <mergeCells count="9">
    <mergeCell ref="B26:G26"/>
    <mergeCell ref="B38:C38"/>
    <mergeCell ref="A5:G5"/>
    <mergeCell ref="A6:G6"/>
    <mergeCell ref="A7:G7"/>
    <mergeCell ref="A9:A10"/>
    <mergeCell ref="B9:B10"/>
    <mergeCell ref="C9:D9"/>
    <mergeCell ref="E9:F9"/>
  </mergeCells>
  <printOptions horizontalCentered="1"/>
  <pageMargins left="0.5905511811023623" right="0.1968503937007874" top="0.1968503937007874" bottom="0.1968503937007874" header="0.1968503937007874" footer="1.1023622047244095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A1">
      <selection activeCell="C3" sqref="C3"/>
    </sheetView>
  </sheetViews>
  <sheetFormatPr defaultColWidth="9.140625" defaultRowHeight="15"/>
  <cols>
    <col min="1" max="1" width="5.8515625" style="90" customWidth="1"/>
    <col min="2" max="2" width="60.00390625" style="90" customWidth="1"/>
    <col min="3" max="3" width="19.28125" style="90" customWidth="1"/>
    <col min="4" max="4" width="16.140625" style="90" customWidth="1"/>
    <col min="5" max="16384" width="9.140625" style="90" customWidth="1"/>
  </cols>
  <sheetData>
    <row r="1" ht="15.75">
      <c r="C1" s="114" t="s">
        <v>207</v>
      </c>
    </row>
    <row r="2" ht="15.75">
      <c r="C2" s="114" t="s">
        <v>209</v>
      </c>
    </row>
    <row r="3" ht="15.75">
      <c r="C3" s="114" t="s">
        <v>206</v>
      </c>
    </row>
    <row r="4" ht="15.75">
      <c r="C4" s="114"/>
    </row>
    <row r="5" ht="15.75">
      <c r="C5" s="114"/>
    </row>
    <row r="6" spans="1:3" ht="15.75" customHeight="1">
      <c r="A6" s="140" t="s">
        <v>205</v>
      </c>
      <c r="B6" s="140"/>
      <c r="C6" s="140"/>
    </row>
    <row r="7" spans="1:3" ht="31.5" customHeight="1">
      <c r="A7" s="141" t="s">
        <v>204</v>
      </c>
      <c r="B7" s="141"/>
      <c r="C7" s="141"/>
    </row>
    <row r="8" spans="1:3" ht="15.75">
      <c r="A8" s="142" t="s">
        <v>203</v>
      </c>
      <c r="B8" s="142"/>
      <c r="C8" s="142"/>
    </row>
    <row r="9" spans="1:3" ht="15.75">
      <c r="A9" s="115"/>
      <c r="B9" s="115"/>
      <c r="C9" s="115"/>
    </row>
    <row r="10" spans="1:3" ht="9.75" customHeight="1">
      <c r="A10" s="115"/>
      <c r="B10" s="115"/>
      <c r="C10" s="115"/>
    </row>
    <row r="11" ht="15.75">
      <c r="C11" s="114" t="s">
        <v>188</v>
      </c>
    </row>
    <row r="12" spans="1:3" ht="31.5">
      <c r="A12" s="113" t="s">
        <v>202</v>
      </c>
      <c r="B12" s="113" t="s">
        <v>201</v>
      </c>
      <c r="C12" s="113" t="s">
        <v>115</v>
      </c>
    </row>
    <row r="13" spans="1:3" ht="15.75">
      <c r="A13" s="136"/>
      <c r="B13" s="112" t="s">
        <v>200</v>
      </c>
      <c r="C13" s="143">
        <f>C15+C17+C18+C19+C20+C21+C22+C23+C24+C25</f>
        <v>6953.7</v>
      </c>
    </row>
    <row r="14" spans="1:3" ht="15.75">
      <c r="A14" s="136"/>
      <c r="B14" s="112" t="s">
        <v>199</v>
      </c>
      <c r="C14" s="143"/>
    </row>
    <row r="15" spans="1:3" ht="18.75" customHeight="1">
      <c r="A15" s="136">
        <v>1</v>
      </c>
      <c r="B15" s="137" t="s">
        <v>198</v>
      </c>
      <c r="C15" s="139"/>
    </row>
    <row r="16" spans="1:3" ht="12.75" customHeight="1">
      <c r="A16" s="136"/>
      <c r="B16" s="138"/>
      <c r="C16" s="139"/>
    </row>
    <row r="17" spans="1:3" ht="31.5">
      <c r="A17" s="96">
        <v>2</v>
      </c>
      <c r="B17" s="111" t="s">
        <v>197</v>
      </c>
      <c r="C17" s="109"/>
    </row>
    <row r="18" spans="1:3" ht="67.5" customHeight="1">
      <c r="A18" s="96">
        <v>3</v>
      </c>
      <c r="B18" s="111" t="s">
        <v>196</v>
      </c>
      <c r="C18" s="109">
        <v>5.1</v>
      </c>
    </row>
    <row r="19" spans="1:3" ht="47.25">
      <c r="A19" s="96">
        <v>4</v>
      </c>
      <c r="B19" s="111" t="s">
        <v>195</v>
      </c>
      <c r="C19" s="109">
        <v>6163.2</v>
      </c>
    </row>
    <row r="20" spans="1:3" ht="31.5">
      <c r="A20" s="96">
        <v>5</v>
      </c>
      <c r="B20" s="111" t="s">
        <v>194</v>
      </c>
      <c r="C20" s="109">
        <v>0.3</v>
      </c>
    </row>
    <row r="21" spans="1:3" ht="15.75">
      <c r="A21" s="96">
        <v>6</v>
      </c>
      <c r="B21" s="111" t="s">
        <v>193</v>
      </c>
      <c r="C21" s="109">
        <v>445.7</v>
      </c>
    </row>
    <row r="22" spans="1:3" ht="35.25" customHeight="1">
      <c r="A22" s="96">
        <v>7</v>
      </c>
      <c r="B22" s="111" t="s">
        <v>192</v>
      </c>
      <c r="C22" s="109">
        <v>13.3</v>
      </c>
    </row>
    <row r="23" spans="1:3" ht="35.25" customHeight="1">
      <c r="A23" s="96">
        <v>8</v>
      </c>
      <c r="B23" s="111" t="s">
        <v>191</v>
      </c>
      <c r="C23" s="109"/>
    </row>
    <row r="24" spans="1:3" ht="25.5" customHeight="1">
      <c r="A24" s="96">
        <v>9</v>
      </c>
      <c r="B24" s="111" t="s">
        <v>190</v>
      </c>
      <c r="C24" s="109">
        <v>6.4</v>
      </c>
    </row>
    <row r="25" spans="1:3" ht="48.75" customHeight="1">
      <c r="A25" s="96">
        <v>10</v>
      </c>
      <c r="B25" s="110" t="s">
        <v>189</v>
      </c>
      <c r="C25" s="109">
        <v>319.7</v>
      </c>
    </row>
    <row r="26" spans="1:3" ht="15" customHeight="1">
      <c r="A26" s="108"/>
      <c r="B26" s="107"/>
      <c r="C26" s="106"/>
    </row>
    <row r="27" spans="1:3" ht="9" customHeight="1">
      <c r="A27" s="108"/>
      <c r="B27" s="107"/>
      <c r="C27" s="106"/>
    </row>
    <row r="28" spans="1:3" ht="0.75" customHeight="1">
      <c r="A28" s="108"/>
      <c r="B28" s="107"/>
      <c r="C28" s="106"/>
    </row>
    <row r="29" ht="8.25" customHeight="1">
      <c r="C29" s="105"/>
    </row>
    <row r="30" ht="9" customHeight="1">
      <c r="C30" s="103"/>
    </row>
    <row r="31" spans="2:3" ht="12" customHeight="1">
      <c r="B31" s="104"/>
      <c r="C31" s="103" t="s">
        <v>188</v>
      </c>
    </row>
    <row r="32" spans="1:3" ht="27.75" customHeight="1">
      <c r="A32" s="96" t="s">
        <v>187</v>
      </c>
      <c r="B32" s="96" t="s">
        <v>186</v>
      </c>
      <c r="C32" s="96" t="s">
        <v>115</v>
      </c>
    </row>
    <row r="33" spans="1:3" ht="14.25">
      <c r="A33" s="99">
        <v>1</v>
      </c>
      <c r="B33" s="95" t="s">
        <v>185</v>
      </c>
      <c r="C33" s="94">
        <f>C34+C35+C37+C39+C38+C36</f>
        <v>1372.9</v>
      </c>
    </row>
    <row r="34" spans="1:3" ht="30">
      <c r="A34" s="99"/>
      <c r="B34" s="98" t="s">
        <v>184</v>
      </c>
      <c r="C34" s="97">
        <v>660.6</v>
      </c>
    </row>
    <row r="35" spans="1:3" ht="30">
      <c r="A35" s="99"/>
      <c r="B35" s="98" t="s">
        <v>183</v>
      </c>
      <c r="C35" s="97">
        <v>133</v>
      </c>
    </row>
    <row r="36" spans="1:3" ht="15">
      <c r="A36" s="99"/>
      <c r="B36" s="98" t="s">
        <v>182</v>
      </c>
      <c r="C36" s="97">
        <v>313.4</v>
      </c>
    </row>
    <row r="37" spans="1:3" ht="29.25" customHeight="1">
      <c r="A37" s="99"/>
      <c r="B37" s="98" t="s">
        <v>181</v>
      </c>
      <c r="C37" s="97">
        <v>47.6</v>
      </c>
    </row>
    <row r="38" spans="1:3" ht="15" customHeight="1">
      <c r="A38" s="99"/>
      <c r="B38" s="98" t="s">
        <v>180</v>
      </c>
      <c r="C38" s="97">
        <v>2.3</v>
      </c>
    </row>
    <row r="39" spans="1:3" ht="15">
      <c r="A39" s="99"/>
      <c r="B39" s="98" t="s">
        <v>179</v>
      </c>
      <c r="C39" s="97">
        <v>216</v>
      </c>
    </row>
    <row r="40" spans="1:3" ht="14.25">
      <c r="A40" s="99">
        <v>2</v>
      </c>
      <c r="B40" s="95" t="s">
        <v>178</v>
      </c>
      <c r="C40" s="94">
        <f>C41+C42+C43</f>
        <v>1867.2000000000003</v>
      </c>
    </row>
    <row r="41" spans="1:3" ht="15">
      <c r="A41" s="99"/>
      <c r="B41" s="98" t="s">
        <v>177</v>
      </c>
      <c r="C41" s="97">
        <v>1086.7</v>
      </c>
    </row>
    <row r="42" spans="1:3" ht="15">
      <c r="A42" s="99"/>
      <c r="B42" s="98" t="s">
        <v>176</v>
      </c>
      <c r="C42" s="97">
        <v>367.1</v>
      </c>
    </row>
    <row r="43" spans="1:3" ht="15">
      <c r="A43" s="99"/>
      <c r="B43" s="98" t="s">
        <v>175</v>
      </c>
      <c r="C43" s="97">
        <v>413.4</v>
      </c>
    </row>
    <row r="44" spans="1:3" ht="28.5">
      <c r="A44" s="99">
        <v>3</v>
      </c>
      <c r="B44" s="95" t="s">
        <v>174</v>
      </c>
      <c r="C44" s="94">
        <f>C45+C46+C47+C48</f>
        <v>503.8</v>
      </c>
    </row>
    <row r="45" spans="1:3" ht="15">
      <c r="A45" s="99"/>
      <c r="B45" s="98" t="s">
        <v>173</v>
      </c>
      <c r="C45" s="97">
        <v>112.6</v>
      </c>
    </row>
    <row r="46" spans="1:3" ht="15">
      <c r="A46" s="99"/>
      <c r="B46" s="98" t="s">
        <v>172</v>
      </c>
      <c r="C46" s="97">
        <v>35</v>
      </c>
    </row>
    <row r="47" spans="1:3" ht="15">
      <c r="A47" s="99"/>
      <c r="B47" s="98" t="s">
        <v>171</v>
      </c>
      <c r="C47" s="97">
        <v>183.9</v>
      </c>
    </row>
    <row r="48" spans="1:3" ht="15">
      <c r="A48" s="99"/>
      <c r="B48" s="98" t="s">
        <v>170</v>
      </c>
      <c r="C48" s="97">
        <v>172.3</v>
      </c>
    </row>
    <row r="49" spans="1:3" ht="14.25">
      <c r="A49" s="99" t="s">
        <v>169</v>
      </c>
      <c r="B49" s="95" t="s">
        <v>168</v>
      </c>
      <c r="C49" s="94">
        <f>C50+C52+C51+C53+C54+C55+C56</f>
        <v>1120.3999999999999</v>
      </c>
    </row>
    <row r="50" spans="1:3" ht="30">
      <c r="A50" s="99"/>
      <c r="B50" s="98" t="s">
        <v>167</v>
      </c>
      <c r="C50" s="97">
        <v>188.6</v>
      </c>
    </row>
    <row r="51" spans="1:3" ht="15">
      <c r="A51" s="99"/>
      <c r="B51" s="98" t="s">
        <v>166</v>
      </c>
      <c r="C51" s="97">
        <v>163.6</v>
      </c>
    </row>
    <row r="52" spans="1:3" ht="15">
      <c r="A52" s="99"/>
      <c r="B52" s="98" t="s">
        <v>165</v>
      </c>
      <c r="C52" s="97">
        <v>56.9</v>
      </c>
    </row>
    <row r="53" spans="1:3" ht="15">
      <c r="A53" s="99"/>
      <c r="B53" s="98" t="s">
        <v>164</v>
      </c>
      <c r="C53" s="97">
        <v>450</v>
      </c>
    </row>
    <row r="54" spans="1:3" ht="15">
      <c r="A54" s="99"/>
      <c r="B54" s="98" t="s">
        <v>163</v>
      </c>
      <c r="C54" s="97">
        <v>180</v>
      </c>
    </row>
    <row r="55" spans="1:3" ht="15">
      <c r="A55" s="99"/>
      <c r="B55" s="98" t="s">
        <v>162</v>
      </c>
      <c r="C55" s="97">
        <v>36.7</v>
      </c>
    </row>
    <row r="56" spans="1:3" ht="15">
      <c r="A56" s="99"/>
      <c r="B56" s="98" t="s">
        <v>161</v>
      </c>
      <c r="C56" s="97">
        <v>44.6</v>
      </c>
    </row>
    <row r="57" spans="1:3" ht="14.25">
      <c r="A57" s="99" t="s">
        <v>160</v>
      </c>
      <c r="B57" s="95" t="s">
        <v>159</v>
      </c>
      <c r="C57" s="94">
        <f>C58+C59+C60+C61</f>
        <v>629.8</v>
      </c>
    </row>
    <row r="58" spans="1:3" ht="15">
      <c r="A58" s="99"/>
      <c r="B58" s="98" t="s">
        <v>158</v>
      </c>
      <c r="C58" s="97">
        <v>150</v>
      </c>
    </row>
    <row r="59" spans="1:3" ht="15">
      <c r="A59" s="99"/>
      <c r="B59" s="98" t="s">
        <v>157</v>
      </c>
      <c r="C59" s="97">
        <v>199.8</v>
      </c>
    </row>
    <row r="60" spans="1:3" ht="15">
      <c r="A60" s="99"/>
      <c r="B60" s="101" t="s">
        <v>156</v>
      </c>
      <c r="C60" s="97">
        <v>150.1</v>
      </c>
    </row>
    <row r="61" spans="1:3" ht="15">
      <c r="A61" s="99"/>
      <c r="B61" s="101" t="s">
        <v>155</v>
      </c>
      <c r="C61" s="97">
        <v>129.9</v>
      </c>
    </row>
    <row r="62" spans="1:3" ht="14.25">
      <c r="A62" s="99" t="s">
        <v>154</v>
      </c>
      <c r="B62" s="102" t="s">
        <v>153</v>
      </c>
      <c r="C62" s="94">
        <v>11.5</v>
      </c>
    </row>
    <row r="63" spans="1:3" ht="30">
      <c r="A63" s="99"/>
      <c r="B63" s="101" t="s">
        <v>152</v>
      </c>
      <c r="C63" s="97">
        <v>11.5</v>
      </c>
    </row>
    <row r="64" spans="1:3" ht="15.75">
      <c r="A64" s="99" t="s">
        <v>151</v>
      </c>
      <c r="B64" s="100" t="s">
        <v>150</v>
      </c>
      <c r="C64" s="94">
        <v>287.9</v>
      </c>
    </row>
    <row r="65" spans="1:3" ht="15.75">
      <c r="A65" s="99"/>
      <c r="B65" s="100" t="s">
        <v>149</v>
      </c>
      <c r="C65" s="94"/>
    </row>
    <row r="66" spans="1:3" ht="15">
      <c r="A66" s="99"/>
      <c r="B66" s="98" t="s">
        <v>148</v>
      </c>
      <c r="C66" s="97">
        <v>287.9</v>
      </c>
    </row>
    <row r="67" spans="1:3" ht="15">
      <c r="A67" s="99"/>
      <c r="B67" s="98"/>
      <c r="C67" s="97"/>
    </row>
    <row r="68" spans="1:3" ht="15.75">
      <c r="A68" s="96"/>
      <c r="B68" s="95" t="s">
        <v>147</v>
      </c>
      <c r="C68" s="94">
        <f>C33+C40+C44+C49+C57+C64+C62</f>
        <v>5793.5</v>
      </c>
    </row>
    <row r="69" spans="1:3" ht="15.75">
      <c r="A69" s="93"/>
      <c r="B69" s="92"/>
      <c r="C69" s="91"/>
    </row>
    <row r="70" spans="2:4" ht="15.75">
      <c r="B70" s="87" t="s">
        <v>146</v>
      </c>
      <c r="C70" s="87"/>
      <c r="D70" s="87"/>
    </row>
    <row r="71" spans="1:8" ht="15.75">
      <c r="A71" s="87"/>
      <c r="B71" s="87"/>
      <c r="C71" s="58"/>
      <c r="D71" s="60"/>
      <c r="E71" s="58"/>
      <c r="F71" s="58"/>
      <c r="G71" s="58"/>
      <c r="H71" s="58"/>
    </row>
  </sheetData>
  <sheetProtection/>
  <mergeCells count="8">
    <mergeCell ref="A15:A16"/>
    <mergeCell ref="B15:B16"/>
    <mergeCell ref="C15:C16"/>
    <mergeCell ref="A6:C6"/>
    <mergeCell ref="A7:C7"/>
    <mergeCell ref="A8:C8"/>
    <mergeCell ref="A13:A14"/>
    <mergeCell ref="C13:C1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  <rowBreaks count="2" manualBreakCount="2">
    <brk id="29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d03-Vyshnovska</cp:lastModifiedBy>
  <cp:lastPrinted>2019-10-17T09:17:04Z</cp:lastPrinted>
  <dcterms:created xsi:type="dcterms:W3CDTF">2019-10-17T08:58:22Z</dcterms:created>
  <dcterms:modified xsi:type="dcterms:W3CDTF">2019-10-17T09:25:48Z</dcterms:modified>
  <cp:category/>
  <cp:version/>
  <cp:contentType/>
  <cp:contentStatus/>
</cp:coreProperties>
</file>