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60" windowHeight="7125" tabRatio="601" activeTab="0"/>
  </bookViews>
  <sheets>
    <sheet name="d-1" sheetId="1" r:id="rId1"/>
    <sheet name="d-2" sheetId="2" r:id="rId2"/>
    <sheet name="d-3" sheetId="3" r:id="rId3"/>
  </sheets>
  <definedNames>
    <definedName name="Z_2D51538E_3B7A_4604_BEAF_8334E6CBF056_.wvu.Rows" localSheetId="1" hidden="1">'d-2'!$20:$20</definedName>
    <definedName name="Z_93D57D99_1E74_45C6_8969_0BFB4C0352CC_.wvu.Rows" localSheetId="1" hidden="1">'d-2'!$23:$24</definedName>
    <definedName name="Z_B9AF5CEA_D77F_489B_99D9_DFFBCE4F2E1D_.wvu.Rows" localSheetId="1" hidden="1">'d-2'!$23:$24</definedName>
    <definedName name="Z_E105436A_D79A_4295_995A_E824F477340A_.wvu.Rows" localSheetId="1" hidden="1">'d-2'!#REF!,'d-2'!$21:$21</definedName>
    <definedName name="_xlnm.Print_Area" localSheetId="0">'d-1'!$A$1:$G$99</definedName>
  </definedNames>
  <calcPr fullCalcOnLoad="1"/>
</workbook>
</file>

<file path=xl/sharedStrings.xml><?xml version="1.0" encoding="utf-8"?>
<sst xmlns="http://schemas.openxmlformats.org/spreadsheetml/2006/main" count="245" uniqueCount="191">
  <si>
    <t>Сума</t>
  </si>
  <si>
    <t>% до загальної суми</t>
  </si>
  <si>
    <t>Освіта</t>
  </si>
  <si>
    <t>Охорона здоров’я</t>
  </si>
  <si>
    <t>Культура і мистецтво</t>
  </si>
  <si>
    <t>Фізична культура і спорт</t>
  </si>
  <si>
    <t xml:space="preserve"> тис.грн.</t>
  </si>
  <si>
    <t>Виконання</t>
  </si>
  <si>
    <t>тис.грн.</t>
  </si>
  <si>
    <t>№ п/п</t>
  </si>
  <si>
    <t>4.</t>
  </si>
  <si>
    <t>Дані</t>
  </si>
  <si>
    <t>Видатки спеціального фонду</t>
  </si>
  <si>
    <t>Всього видатків загального фонду:</t>
  </si>
  <si>
    <t>% виконання  до річного плану</t>
  </si>
  <si>
    <t>Державне управління</t>
  </si>
  <si>
    <t>Соціальний захист та соціал.забезпечення населення</t>
  </si>
  <si>
    <t xml:space="preserve">Разом видатків  </t>
  </si>
  <si>
    <t>Разом видатків  спеціального фонду</t>
  </si>
  <si>
    <t>Охорона здоров"я</t>
  </si>
  <si>
    <t>Житлово-комунальне господарство</t>
  </si>
  <si>
    <t>Код функціональної класифікації</t>
  </si>
  <si>
    <t>за функціональною структурою</t>
  </si>
  <si>
    <t>Додаток №2</t>
  </si>
  <si>
    <t>Міський голова</t>
  </si>
  <si>
    <t>С.В. Надал</t>
  </si>
  <si>
    <t xml:space="preserve">                                                                                                           </t>
  </si>
  <si>
    <t>Надходження коштів</t>
  </si>
  <si>
    <t xml:space="preserve">Надійшло з початку року на рахунок цільового фонду, </t>
  </si>
  <si>
    <t>в т.ч.</t>
  </si>
  <si>
    <t>Добровільні внески фізичних та юридичних осіб на соціально-економічний розвиток міста</t>
  </si>
  <si>
    <t>Плата за участь у конкурсах на перевезення пасажирів на автобусних маршрутах загального користування</t>
  </si>
  <si>
    <t>Щомісячні внески суб'єктів господарювання, що здійснюють перевезення пасажирів у м. Тернополі автобусами, маршрутними та легковими таксі, на розвиток інфраструктури міських пасажирських перевезень</t>
  </si>
  <si>
    <t>Надходження від плати за користування місцем розташування рекламних засобів, що перебуває в комунальній власності</t>
  </si>
  <si>
    <t>Кошти від суб'єктів господарювання, які надають послуги в мережі кабельного телебачення</t>
  </si>
  <si>
    <t>Плата за відновлення знесених зелених насаджень</t>
  </si>
  <si>
    <t>Кошти на фінансування робіт по благоустрою та впорядкуванню міських кладовищ та місць масових поховань</t>
  </si>
  <si>
    <t>Внески замовників для розвитку інженерно-транспортної та соціальної інфраструктури міста</t>
  </si>
  <si>
    <t>Плата за здійснення торгівлі в інших місцях, крім ринків</t>
  </si>
  <si>
    <t>Інші надходження, визначені рішеннями міської ради, виконавчого комітету,крім податків та зборів, які передбачені Податковим кодексом України</t>
  </si>
  <si>
    <t>№ №</t>
  </si>
  <si>
    <t xml:space="preserve"> Використання коштів</t>
  </si>
  <si>
    <t>Управління освіти і науки, всього</t>
  </si>
  <si>
    <t>оплата послуг мережового обладнання та систем відеоспостереження школами міста</t>
  </si>
  <si>
    <t>Управління стратегічного розвитку, всього</t>
  </si>
  <si>
    <t>оплата послуг по програмах міжнародного співробітництва</t>
  </si>
  <si>
    <t>РАЗОМ</t>
  </si>
  <si>
    <t>Міський голова                                                                     С.В. Надал</t>
  </si>
  <si>
    <t>8000</t>
  </si>
  <si>
    <t>1000</t>
  </si>
  <si>
    <t>2000</t>
  </si>
  <si>
    <t>3000</t>
  </si>
  <si>
    <t>6000</t>
  </si>
  <si>
    <t>4000</t>
  </si>
  <si>
    <t>5000</t>
  </si>
  <si>
    <t>7000</t>
  </si>
  <si>
    <t xml:space="preserve">Інша діяльність </t>
  </si>
  <si>
    <t>9000</t>
  </si>
  <si>
    <t>Міжбюджетні трансферти</t>
  </si>
  <si>
    <t>0100</t>
  </si>
  <si>
    <t>Соціальний захист та соціальне забезпечення</t>
  </si>
  <si>
    <t>Житлово - комунальне господарство</t>
  </si>
  <si>
    <t>Економічна діяльність</t>
  </si>
  <si>
    <t>оплата послуг за розміщення реклами</t>
  </si>
  <si>
    <t xml:space="preserve"> Управління у справах сім"ї, молодіжної політики і спорту, всього</t>
  </si>
  <si>
    <t>Уточнений план на   2019 р.</t>
  </si>
  <si>
    <t>придбання спортивного інвентаря для впровадж. варіативних модулів- видів спорту, які входять до програми "JuniorZ"</t>
  </si>
  <si>
    <t>виконання заходів в рамках  "Програми розвитку освіти на 2017-2019" (спорт.-масовий захід "Шкільна ліга м.тернополя з регбі-5"</t>
  </si>
  <si>
    <t>послуги за харчування учасників змагань</t>
  </si>
  <si>
    <t>видаткової частини бюджету міста  Тернополя (громади) за  І - ше півріччя 2019 р.</t>
  </si>
  <si>
    <t>Фактично використано  за І -ше півріччя  2019 р.</t>
  </si>
  <si>
    <t xml:space="preserve"> про надходження і використання коштів фонду соціально-економічного розвитку міста  Тернополя (громади) за І-ше півріччя  2019р.</t>
  </si>
  <si>
    <t>внески за участь у змаганнях</t>
  </si>
  <si>
    <t>придбання спортивного інвентаря</t>
  </si>
  <si>
    <t>оплата транспортних послуг</t>
  </si>
  <si>
    <t>придбання протипожежних дверей</t>
  </si>
  <si>
    <t>до рішення міської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</si>
  <si>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</si>
  <si>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Додаток №1</t>
  </si>
  <si>
    <t xml:space="preserve">до рішення  міської ради </t>
  </si>
  <si>
    <t xml:space="preserve">Звіт про виконання дохідної частини бюджету м. Тернополя (громади)  за  перше півріччя 2019 року     </t>
  </si>
  <si>
    <t>(тис.грн)</t>
  </si>
  <si>
    <t>Код</t>
  </si>
  <si>
    <t xml:space="preserve">План          2019р. </t>
  </si>
  <si>
    <t>План     першого півріччя  2019 р.</t>
  </si>
  <si>
    <t>Факт   першого півріччя   2019 р.</t>
  </si>
  <si>
    <t>% виконання річного плану</t>
  </si>
  <si>
    <t xml:space="preserve">% виконання  плану                першого півріччя  2019 р.                           </t>
  </si>
  <si>
    <t xml:space="preserve"> 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</si>
  <si>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</si>
  <si>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</si>
  <si>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</si>
  <si>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</si>
  <si>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</t>
  </si>
  <si>
    <t>Рентна плата та плата за використання інших природних ресурсів</t>
  </si>
  <si>
    <t>х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</si>
  <si>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</si>
  <si>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</si>
  <si>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</si>
  <si>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товарів…</t>
  </si>
  <si>
    <t>Акцизний податок з реалізації  суб"єктами господарювання  роздрібної торгівлі підакцизних товарів</t>
  </si>
  <si>
    <t>Місцеві податки і збори</t>
  </si>
  <si>
    <t xml:space="preserve">Місцеві податки </t>
  </si>
  <si>
    <t>Податок на  майно</t>
  </si>
  <si>
    <t>180101-180104</t>
  </si>
  <si>
    <t>Податок на нерухоме майно, відмінне від зем. діл.</t>
  </si>
  <si>
    <t>180105-180109</t>
  </si>
  <si>
    <t xml:space="preserve">Плата за землю </t>
  </si>
  <si>
    <t>180110-180111</t>
  </si>
  <si>
    <t xml:space="preserve">Транспортний податок </t>
  </si>
  <si>
    <t xml:space="preserve">Єдиний податок </t>
  </si>
  <si>
    <t>Місцеві збори</t>
  </si>
  <si>
    <t>Збір за місця для паркування транспортних засобів</t>
  </si>
  <si>
    <t>Туристичний збір</t>
  </si>
  <si>
    <t>Збір за провадження деяких видів підприємницької  діяльності, що справлявся до 1 счня 2015 року</t>
  </si>
  <si>
    <t>Неподаткові надходження</t>
  </si>
  <si>
    <t>Доходи від власності та підприємницької діяльності</t>
  </si>
  <si>
    <t>Частина чистого прибутку державних або комунальних унітарних підприємств…</t>
  </si>
  <si>
    <t>Плата за розміщення тимчасово вільних коштів місцевих бюджетів</t>
  </si>
  <si>
    <t>Інші надходження</t>
  </si>
  <si>
    <t>Штрафні санкції за порушення законод-а про патентування, за  порушення норм регулювання …</t>
  </si>
  <si>
    <t>Адміністративні штрафи та інші санкції</t>
  </si>
  <si>
    <t>Адміністративні штрафи та штрафні  санкції за порушення законод. в сфері виробництва та обігу алкогольних напоїв 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</si>
  <si>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</si>
  <si>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</si>
  <si>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 адміністративних послуг</t>
  </si>
  <si>
    <t>Адміністративний збір за проведення держ. реєстрації юридичних осіб,  фізичних осіб-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</si>
  <si>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</si>
  <si>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</si>
  <si>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держреєстрації  речових прав на нерухоме майно, відмінне від земельної ділянки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</si>
  <si>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</si>
  <si>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</si>
  <si>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</si>
  <si>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Надходж. сум кредит. та депонент. заборгованості підприємств, організацій та установ…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</si>
  <si>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</si>
  <si>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ОТГ</t>
  </si>
  <si>
    <t>субвенція з державного бюджету місцевим бюджетам на модернізацію та оновлення матеріально-технічної бази</t>
  </si>
  <si>
    <t>Освітня  субвенція з державного бюджету місцевим бюджетам</t>
  </si>
  <si>
    <t>Медична субвенція з державного бюджету місцевим бюджетам</t>
  </si>
  <si>
    <t xml:space="preserve"> Субвенція з держ. бюджету місц. бюд. на здісн.заходів щодо соц-економ.розв окремих терит.</t>
  </si>
  <si>
    <t>Дотації з місцевих бюджетів іншим місцевим бюджетам</t>
  </si>
  <si>
    <t>Субвенції з місцевих бюджетів іншим  місцевим бюджетам</t>
  </si>
  <si>
    <t>Субвенція з  місцевого 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…</t>
  </si>
  <si>
    <t>Субвенція з місцевого бюджету на виплату допомоги сім’ям з дітьми, малозабезпеченим сім’ям, інвалідам з дитинства, дітям-інвалідам  …</t>
  </si>
  <si>
    <t>Субвенція з держ.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...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</si>
  <si>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</si>
  <si>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</si>
  <si>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</si>
  <si>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заг.сер.освіти"Нова українська школа" за рахунок відповідної субв.з держ.бюдж.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</si>
  <si>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</si>
  <si>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субвенція з місцевого бюджету за рахунок залишку коштів медичної субвенції</t>
  </si>
  <si>
    <t xml:space="preserve">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</si>
  <si>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держ.бюдж.</t>
  </si>
  <si>
    <t>Інші субвенції з місцевого бюджету</t>
  </si>
  <si>
    <t>РАЗОМ ДОХОДІВ ЗАГАЛЬНОГО ФОНДУ</t>
  </si>
  <si>
    <t>СПЕЦІАЛЬНИЙ ФОНД</t>
  </si>
  <si>
    <t>Екологічний податок</t>
  </si>
  <si>
    <t xml:space="preserve">Збір за забруднення навколишнього природного середовища </t>
  </si>
  <si>
    <t>Надходження коштів від відшкодування витрат с/г виробництва</t>
  </si>
  <si>
    <t>Інші надходження до фондів охорони навколишнього природного середовища</t>
  </si>
  <si>
    <t>Грошові стягнення за шкоду, заподіяну  порушенням законодавства про охорону навколишнього природного середовища внаслідок господарської та іншої діяльності</t>
  </si>
  <si>
    <t>Плата за гарантії, надані …міськими радами</t>
  </si>
  <si>
    <t>Надходження коштів  пайової участі в розвитку інфраструктури населеного пункту</t>
  </si>
  <si>
    <t>Власні надходження бюджетних установ</t>
  </si>
  <si>
    <t>Доходи від операцій з капіталом</t>
  </si>
  <si>
    <t>Кошти від відчуження майна, що ... перебуває  в комунальній власності</t>
  </si>
  <si>
    <t>Кошти від продажу землі</t>
  </si>
  <si>
    <t>інші субвенції з місцевого бюджету</t>
  </si>
  <si>
    <t>Гранти (дарунки), що над. до бюджетів усіх рівнів</t>
  </si>
  <si>
    <t>Цільові фонди</t>
  </si>
  <si>
    <t>Цільові фонди, утворені ... органами місцевого самовр.  та місцевими органами виконавчої влади</t>
  </si>
  <si>
    <t>РАЗОМ ДОХОДІВ СПЕЦІАЛЬНОГО ФОНДУ</t>
  </si>
  <si>
    <t>в тому числі бюджет розвитку</t>
  </si>
  <si>
    <t>ВСЬОГО ДОХОДІВ БЮДЖЕТУ</t>
  </si>
  <si>
    <t xml:space="preserve">Міський голова </t>
  </si>
  <si>
    <t>С.В.Надал</t>
  </si>
  <si>
    <t xml:space="preserve">                              Додаток  № 3</t>
  </si>
  <si>
    <t>фінансова підтримка ТІЦ</t>
  </si>
  <si>
    <t>Міська рада,всього</t>
  </si>
  <si>
    <t>5.</t>
  </si>
  <si>
    <t>Управління культури і мистецтв,всього</t>
  </si>
  <si>
    <t>предмети, матеріали та інвентар ( с. Вертелка)</t>
  </si>
  <si>
    <t>оплата послуг( ремонт підлоги в будинку культури с.Вертелка)</t>
  </si>
  <si>
    <t>6.</t>
  </si>
  <si>
    <t>Відділ охорони здоров»я та медичного забезпечення,всього</t>
  </si>
  <si>
    <t>поточний ремонт установ</t>
  </si>
  <si>
    <t>до рішення  міської ради</t>
  </si>
  <si>
    <t>оплата послуг за виготовлення схеми розташування тимчасових споруд</t>
  </si>
  <si>
    <t>оплата послуг по придбанню подарунків для нагородження</t>
  </si>
  <si>
    <t xml:space="preserve"> від 24.07.2019р. №7/36/1</t>
  </si>
  <si>
    <t xml:space="preserve">               від 24.07.2019р. №7/36/1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</si>
</sst>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.0"/>
    <numFmt numFmtId="205" formatCode="0.0"/>
    <numFmt numFmtId="206" formatCode="0.000000"/>
    <numFmt numFmtId="207" formatCode="0.00000"/>
    <numFmt numFmtId="208" formatCode="0.0000"/>
    <numFmt numFmtId="209" formatCode="0.000"/>
    <numFmt numFmtId="210" formatCode="_-* #,##0.00\ [$€-1]_-;\-* #,##0.00\ [$€-1]_-;_-* &quot;-&quot;??\ [$€-1]_-"/>
    <numFmt numFmtId="211" formatCode="#,##0.00&quot;р.&quot;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1">
    <font>
      <sz val="12"/>
      <name val="Times New Roman Cyr"/>
      <family val="0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0"/>
      <name val="Arial Cyr"/>
      <family val="0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38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13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top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 shrinkToFit="1"/>
    </xf>
    <xf numFmtId="49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2" xfId="0" applyFont="1" applyBorder="1" applyAlignment="1">
      <alignment wrapText="1" shrinkToFit="1"/>
    </xf>
    <xf numFmtId="0" fontId="1" fillId="0" borderId="12" xfId="0" applyFont="1" applyBorder="1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3" fillId="0" borderId="0" xfId="56">
      <alignment/>
      <protection/>
    </xf>
    <xf numFmtId="0" fontId="5" fillId="0" borderId="0" xfId="56" applyFont="1" applyAlignment="1">
      <alignment horizontal="right"/>
      <protection/>
    </xf>
    <xf numFmtId="0" fontId="6" fillId="0" borderId="0" xfId="56" applyFont="1" applyAlignment="1">
      <alignment horizontal="center"/>
      <protection/>
    </xf>
    <xf numFmtId="0" fontId="5" fillId="0" borderId="11" xfId="55" applyFont="1" applyBorder="1" applyAlignment="1">
      <alignment horizontal="center" wrapText="1"/>
      <protection/>
    </xf>
    <xf numFmtId="0" fontId="6" fillId="0" borderId="11" xfId="55" applyFont="1" applyBorder="1" applyAlignment="1">
      <alignment horizontal="justify" vertical="top" wrapText="1"/>
      <protection/>
    </xf>
    <xf numFmtId="0" fontId="5" fillId="0" borderId="11" xfId="55" applyFont="1" applyBorder="1" applyAlignment="1">
      <alignment vertical="top" wrapText="1"/>
      <protection/>
    </xf>
    <xf numFmtId="205" fontId="5" fillId="0" borderId="11" xfId="55" applyNumberFormat="1" applyFont="1" applyBorder="1" applyAlignment="1">
      <alignment horizontal="center" wrapText="1"/>
      <protection/>
    </xf>
    <xf numFmtId="49" fontId="5" fillId="0" borderId="11" xfId="55" applyNumberFormat="1" applyFont="1" applyBorder="1" applyAlignment="1">
      <alignment vertical="top" wrapText="1"/>
      <protection/>
    </xf>
    <xf numFmtId="0" fontId="5" fillId="0" borderId="0" xfId="55" applyFont="1" applyBorder="1" applyAlignment="1">
      <alignment horizontal="center" wrapText="1"/>
      <protection/>
    </xf>
    <xf numFmtId="49" fontId="6" fillId="0" borderId="0" xfId="55" applyNumberFormat="1" applyFont="1" applyBorder="1" applyAlignment="1">
      <alignment vertical="top" wrapText="1"/>
      <protection/>
    </xf>
    <xf numFmtId="0" fontId="5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0" fontId="7" fillId="0" borderId="11" xfId="55" applyFont="1" applyBorder="1" applyAlignment="1">
      <alignment horizontal="center" wrapText="1"/>
      <protection/>
    </xf>
    <xf numFmtId="0" fontId="7" fillId="0" borderId="11" xfId="55" applyFont="1" applyBorder="1" applyAlignment="1">
      <alignment wrapText="1"/>
      <protection/>
    </xf>
    <xf numFmtId="205" fontId="7" fillId="0" borderId="11" xfId="55" applyNumberFormat="1" applyFont="1" applyBorder="1" applyAlignment="1">
      <alignment horizontal="center" wrapText="1"/>
      <protection/>
    </xf>
    <xf numFmtId="0" fontId="8" fillId="0" borderId="11" xfId="55" applyFont="1" applyBorder="1" applyAlignment="1">
      <alignment wrapText="1"/>
      <protection/>
    </xf>
    <xf numFmtId="205" fontId="8" fillId="0" borderId="11" xfId="55" applyNumberFormat="1" applyFont="1" applyBorder="1" applyAlignment="1">
      <alignment horizontal="center" wrapText="1"/>
      <protection/>
    </xf>
    <xf numFmtId="0" fontId="5" fillId="0" borderId="0" xfId="56" applyFont="1">
      <alignment/>
      <protection/>
    </xf>
    <xf numFmtId="0" fontId="14" fillId="0" borderId="0" xfId="56" applyFont="1">
      <alignment/>
      <protection/>
    </xf>
    <xf numFmtId="0" fontId="4" fillId="0" borderId="11" xfId="0" applyFont="1" applyBorder="1" applyAlignment="1">
      <alignment horizontal="center" vertical="top" wrapText="1" shrinkToFit="1"/>
    </xf>
    <xf numFmtId="0" fontId="4" fillId="0" borderId="14" xfId="0" applyFont="1" applyBorder="1" applyAlignment="1">
      <alignment horizontal="center" vertical="top" wrapText="1" shrinkToFit="1"/>
    </xf>
    <xf numFmtId="0" fontId="6" fillId="0" borderId="11" xfId="55" applyFont="1" applyBorder="1" applyAlignment="1">
      <alignment horizontal="center" wrapText="1"/>
      <protection/>
    </xf>
    <xf numFmtId="205" fontId="5" fillId="0" borderId="0" xfId="55" applyNumberFormat="1" applyFont="1" applyBorder="1" applyAlignment="1">
      <alignment horizontal="center" wrapText="1"/>
      <protection/>
    </xf>
    <xf numFmtId="205" fontId="5" fillId="0" borderId="0" xfId="56" applyNumberFormat="1" applyFont="1" applyAlignment="1">
      <alignment horizontal="center"/>
      <protection/>
    </xf>
    <xf numFmtId="204" fontId="0" fillId="0" borderId="11" xfId="0" applyNumberFormat="1" applyFont="1" applyBorder="1" applyAlignment="1" applyProtection="1">
      <alignment horizontal="center" vertical="center"/>
      <protection locked="0"/>
    </xf>
    <xf numFmtId="204" fontId="0" fillId="0" borderId="11" xfId="0" applyNumberFormat="1" applyFont="1" applyBorder="1" applyAlignment="1" applyProtection="1">
      <alignment horizontal="center" vertical="center"/>
      <protection/>
    </xf>
    <xf numFmtId="204" fontId="0" fillId="0" borderId="14" xfId="0" applyNumberFormat="1" applyFont="1" applyBorder="1" applyAlignment="1">
      <alignment horizontal="center" vertical="center"/>
    </xf>
    <xf numFmtId="204" fontId="0" fillId="0" borderId="11" xfId="0" applyNumberFormat="1" applyFont="1" applyFill="1" applyBorder="1" applyAlignment="1" applyProtection="1">
      <alignment horizontal="center" vertical="center"/>
      <protection locked="0"/>
    </xf>
    <xf numFmtId="204" fontId="1" fillId="0" borderId="11" xfId="0" applyNumberFormat="1" applyFont="1" applyBorder="1" applyAlignment="1">
      <alignment horizontal="center" vertical="center"/>
    </xf>
    <xf numFmtId="204" fontId="1" fillId="0" borderId="14" xfId="0" applyNumberFormat="1" applyFont="1" applyBorder="1" applyAlignment="1">
      <alignment horizontal="center" vertical="center"/>
    </xf>
    <xf numFmtId="204" fontId="0" fillId="0" borderId="11" xfId="0" applyNumberFormat="1" applyFont="1" applyBorder="1" applyAlignment="1" applyProtection="1">
      <alignment horizontal="center" vertical="center" wrapText="1"/>
      <protection locked="0"/>
    </xf>
    <xf numFmtId="204" fontId="0" fillId="0" borderId="11" xfId="0" applyNumberFormat="1" applyFont="1" applyBorder="1" applyAlignment="1" applyProtection="1">
      <alignment horizontal="center" vertical="center" wrapText="1"/>
      <protection/>
    </xf>
    <xf numFmtId="204" fontId="0" fillId="0" borderId="11" xfId="0" applyNumberFormat="1" applyFont="1" applyBorder="1" applyAlignment="1" applyProtection="1">
      <alignment horizontal="center" vertical="center" wrapText="1"/>
      <protection locked="0"/>
    </xf>
    <xf numFmtId="204" fontId="0" fillId="0" borderId="14" xfId="0" applyNumberFormat="1" applyFont="1" applyBorder="1" applyAlignment="1">
      <alignment horizontal="center" vertical="center" wrapText="1"/>
    </xf>
    <xf numFmtId="0" fontId="18" fillId="0" borderId="0" xfId="56" applyFont="1">
      <alignment/>
      <protection/>
    </xf>
    <xf numFmtId="0" fontId="19" fillId="0" borderId="0" xfId="54" applyFont="1">
      <alignment/>
      <protection/>
    </xf>
    <xf numFmtId="0" fontId="8" fillId="0" borderId="0" xfId="54" applyFont="1">
      <alignment/>
      <protection/>
    </xf>
    <xf numFmtId="0" fontId="20" fillId="0" borderId="0" xfId="54" applyFont="1">
      <alignment/>
      <protection/>
    </xf>
    <xf numFmtId="0" fontId="5" fillId="0" borderId="0" xfId="54" applyFont="1">
      <alignment/>
      <protection/>
    </xf>
    <xf numFmtId="0" fontId="21" fillId="0" borderId="0" xfId="54" applyFont="1" applyAlignment="1">
      <alignment horizontal="right"/>
      <protection/>
    </xf>
    <xf numFmtId="0" fontId="22" fillId="0" borderId="0" xfId="54" applyFont="1" applyAlignment="1">
      <alignment horizontal="center"/>
      <protection/>
    </xf>
    <xf numFmtId="0" fontId="14" fillId="0" borderId="0" xfId="54" applyFont="1" applyAlignment="1">
      <alignment horizontal="center"/>
      <protection/>
    </xf>
    <xf numFmtId="0" fontId="5" fillId="0" borderId="0" xfId="54" applyFont="1" applyAlignment="1">
      <alignment horizontal="right"/>
      <protection/>
    </xf>
    <xf numFmtId="0" fontId="7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27" fillId="0" borderId="11" xfId="54" applyFont="1" applyBorder="1" applyAlignment="1">
      <alignment horizontal="left" vertical="center"/>
      <protection/>
    </xf>
    <xf numFmtId="0" fontId="27" fillId="0" borderId="11" xfId="54" applyFont="1" applyBorder="1" applyAlignment="1">
      <alignment horizontal="left" vertical="center" wrapText="1" shrinkToFit="1"/>
      <protection/>
    </xf>
    <xf numFmtId="205" fontId="28" fillId="0" borderId="11" xfId="54" applyNumberFormat="1" applyFont="1" applyBorder="1" applyAlignment="1">
      <alignment horizontal="center" vertical="center"/>
      <protection/>
    </xf>
    <xf numFmtId="205" fontId="28" fillId="0" borderId="11" xfId="54" applyNumberFormat="1" applyFont="1" applyBorder="1" applyAlignment="1">
      <alignment horizontal="center"/>
      <protection/>
    </xf>
    <xf numFmtId="0" fontId="16" fillId="0" borderId="11" xfId="54" applyFont="1" applyBorder="1" applyAlignment="1">
      <alignment horizontal="left" vertical="center"/>
      <protection/>
    </xf>
    <xf numFmtId="0" fontId="16" fillId="0" borderId="11" xfId="54" applyFont="1" applyBorder="1" applyAlignment="1">
      <alignment horizontal="left" vertical="center" wrapText="1" shrinkToFit="1"/>
      <protection/>
    </xf>
    <xf numFmtId="205" fontId="16" fillId="0" borderId="11" xfId="54" applyNumberFormat="1" applyFont="1" applyBorder="1" applyAlignment="1">
      <alignment horizontal="center" vertical="center" wrapText="1"/>
      <protection/>
    </xf>
    <xf numFmtId="205" fontId="16" fillId="0" borderId="11" xfId="54" applyNumberFormat="1" applyFont="1" applyBorder="1" applyAlignment="1">
      <alignment horizontal="center" vertical="center"/>
      <protection/>
    </xf>
    <xf numFmtId="0" fontId="21" fillId="0" borderId="11" xfId="54" applyFont="1" applyBorder="1" applyAlignment="1">
      <alignment horizontal="left" vertical="center"/>
      <protection/>
    </xf>
    <xf numFmtId="0" fontId="21" fillId="0" borderId="11" xfId="54" applyFont="1" applyBorder="1" applyAlignment="1">
      <alignment horizontal="left" vertical="center" wrapText="1" shrinkToFit="1"/>
      <protection/>
    </xf>
    <xf numFmtId="205" fontId="21" fillId="0" borderId="11" xfId="54" applyNumberFormat="1" applyFont="1" applyBorder="1" applyAlignment="1">
      <alignment horizontal="center" vertical="center"/>
      <protection/>
    </xf>
    <xf numFmtId="0" fontId="21" fillId="0" borderId="11" xfId="53" applyFont="1" applyBorder="1">
      <alignment/>
      <protection/>
    </xf>
    <xf numFmtId="205" fontId="16" fillId="0" borderId="11" xfId="54" applyNumberFormat="1" applyFont="1" applyBorder="1" applyAlignment="1">
      <alignment horizontal="center"/>
      <protection/>
    </xf>
    <xf numFmtId="0" fontId="29" fillId="0" borderId="11" xfId="54" applyFont="1" applyBorder="1" applyAlignment="1">
      <alignment horizontal="left" vertical="center" wrapText="1" shrinkToFit="1"/>
      <protection/>
    </xf>
    <xf numFmtId="0" fontId="30" fillId="0" borderId="11" xfId="54" applyFont="1" applyBorder="1" applyAlignment="1">
      <alignment horizontal="left" vertical="center"/>
      <protection/>
    </xf>
    <xf numFmtId="0" fontId="30" fillId="0" borderId="11" xfId="54" applyFont="1" applyBorder="1" applyAlignment="1">
      <alignment horizontal="left" vertical="center" wrapText="1" shrinkToFit="1"/>
      <protection/>
    </xf>
    <xf numFmtId="205" fontId="30" fillId="0" borderId="11" xfId="54" applyNumberFormat="1" applyFont="1" applyBorder="1" applyAlignment="1">
      <alignment horizontal="center" vertical="center"/>
      <protection/>
    </xf>
    <xf numFmtId="205" fontId="30" fillId="0" borderId="11" xfId="54" applyNumberFormat="1" applyFont="1" applyBorder="1" applyAlignment="1">
      <alignment horizontal="center"/>
      <protection/>
    </xf>
    <xf numFmtId="0" fontId="5" fillId="0" borderId="11" xfId="54" applyFont="1" applyBorder="1" applyAlignment="1">
      <alignment horizontal="left" vertical="center"/>
      <protection/>
    </xf>
    <xf numFmtId="205" fontId="21" fillId="0" borderId="11" xfId="54" applyNumberFormat="1" applyFont="1" applyBorder="1" applyAlignment="1">
      <alignment horizontal="center"/>
      <protection/>
    </xf>
    <xf numFmtId="1" fontId="21" fillId="30" borderId="11" xfId="57" applyNumberFormat="1" applyFont="1" applyFill="1" applyBorder="1" applyAlignment="1">
      <alignment horizontal="left" vertical="center"/>
      <protection/>
    </xf>
    <xf numFmtId="1" fontId="21" fillId="30" borderId="11" xfId="57" applyNumberFormat="1" applyFont="1" applyFill="1" applyBorder="1" applyAlignment="1">
      <alignment horizontal="left" vertical="center" wrapText="1" shrinkToFit="1"/>
      <protection/>
    </xf>
    <xf numFmtId="209" fontId="21" fillId="0" borderId="11" xfId="54" applyNumberFormat="1" applyFont="1" applyBorder="1" applyAlignment="1">
      <alignment horizontal="center" vertical="center"/>
      <protection/>
    </xf>
    <xf numFmtId="0" fontId="28" fillId="0" borderId="11" xfId="54" applyFont="1" applyBorder="1" applyAlignment="1">
      <alignment horizontal="left" vertical="center"/>
      <protection/>
    </xf>
    <xf numFmtId="0" fontId="28" fillId="0" borderId="11" xfId="54" applyFont="1" applyBorder="1" applyAlignment="1">
      <alignment horizontal="left" vertical="center" wrapText="1" shrinkToFit="1"/>
      <protection/>
    </xf>
    <xf numFmtId="1" fontId="28" fillId="0" borderId="11" xfId="57" applyNumberFormat="1" applyFont="1" applyFill="1" applyBorder="1" applyAlignment="1">
      <alignment horizontal="left" vertical="center" wrapText="1" shrinkToFit="1"/>
      <protection/>
    </xf>
    <xf numFmtId="1" fontId="16" fillId="0" borderId="11" xfId="57" applyNumberFormat="1" applyFont="1" applyFill="1" applyBorder="1" applyAlignment="1">
      <alignment horizontal="left" vertical="center" wrapText="1" shrinkToFit="1"/>
      <protection/>
    </xf>
    <xf numFmtId="1" fontId="21" fillId="0" borderId="11" xfId="57" applyNumberFormat="1" applyFont="1" applyFill="1" applyBorder="1" applyAlignment="1">
      <alignment horizontal="left" vertical="center" wrapText="1" shrinkToFit="1"/>
      <protection/>
    </xf>
    <xf numFmtId="0" fontId="21" fillId="0" borderId="11" xfId="54" applyFont="1" applyBorder="1" applyAlignment="1">
      <alignment horizontal="left" vertical="center" wrapText="1"/>
      <protection/>
    </xf>
    <xf numFmtId="0" fontId="21" fillId="0" borderId="11" xfId="54" applyFont="1" applyBorder="1" applyAlignment="1">
      <alignment horizontal="center" vertical="center" wrapText="1"/>
      <protection/>
    </xf>
    <xf numFmtId="205" fontId="21" fillId="0" borderId="11" xfId="54" applyNumberFormat="1" applyFont="1" applyBorder="1" applyAlignment="1">
      <alignment horizontal="center" vertical="center" wrapText="1"/>
      <protection/>
    </xf>
    <xf numFmtId="0" fontId="16" fillId="0" borderId="11" xfId="54" applyFont="1" applyBorder="1" applyAlignment="1">
      <alignment horizontal="left" vertical="center" wrapText="1"/>
      <protection/>
    </xf>
    <xf numFmtId="0" fontId="31" fillId="0" borderId="11" xfId="54" applyFont="1" applyBorder="1" applyAlignment="1">
      <alignment horizontal="left" vertical="center"/>
      <protection/>
    </xf>
    <xf numFmtId="0" fontId="32" fillId="0" borderId="11" xfId="54" applyFont="1" applyBorder="1" applyAlignment="1">
      <alignment horizontal="left" vertical="center" wrapText="1" shrinkToFit="1"/>
      <protection/>
    </xf>
    <xf numFmtId="205" fontId="32" fillId="0" borderId="11" xfId="54" applyNumberFormat="1" applyFont="1" applyBorder="1" applyAlignment="1">
      <alignment horizontal="center" vertical="center"/>
      <protection/>
    </xf>
    <xf numFmtId="0" fontId="23" fillId="0" borderId="11" xfId="54" applyFont="1" applyBorder="1" applyAlignment="1">
      <alignment horizontal="left" vertical="center"/>
      <protection/>
    </xf>
    <xf numFmtId="0" fontId="23" fillId="0" borderId="11" xfId="54" applyFont="1" applyBorder="1" applyAlignment="1">
      <alignment horizontal="left" vertical="center" wrapText="1" shrinkToFit="1"/>
      <protection/>
    </xf>
    <xf numFmtId="205" fontId="23" fillId="0" borderId="11" xfId="54" applyNumberFormat="1" applyFont="1" applyBorder="1" applyAlignment="1">
      <alignment horizontal="center" vertical="center"/>
      <protection/>
    </xf>
    <xf numFmtId="205" fontId="23" fillId="0" borderId="11" xfId="54" applyNumberFormat="1" applyFont="1" applyBorder="1" applyAlignment="1">
      <alignment horizontal="center"/>
      <protection/>
    </xf>
    <xf numFmtId="205" fontId="33" fillId="0" borderId="11" xfId="54" applyNumberFormat="1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left" vertical="center"/>
      <protection/>
    </xf>
    <xf numFmtId="0" fontId="8" fillId="0" borderId="11" xfId="54" applyFont="1" applyBorder="1" applyAlignment="1">
      <alignment horizontal="left" vertical="center"/>
      <protection/>
    </xf>
    <xf numFmtId="0" fontId="16" fillId="0" borderId="0" xfId="54" applyFont="1" applyBorder="1" applyAlignment="1">
      <alignment horizontal="center" vertical="center"/>
      <protection/>
    </xf>
    <xf numFmtId="0" fontId="21" fillId="0" borderId="0" xfId="54" applyFont="1" applyBorder="1" applyAlignment="1">
      <alignment horizontal="center" vertical="center"/>
      <protection/>
    </xf>
    <xf numFmtId="205" fontId="21" fillId="0" borderId="0" xfId="54" applyNumberFormat="1" applyFont="1" applyBorder="1" applyAlignment="1">
      <alignment horizontal="center" vertical="center"/>
      <protection/>
    </xf>
    <xf numFmtId="205" fontId="16" fillId="0" borderId="0" xfId="54" applyNumberFormat="1" applyFont="1" applyBorder="1" applyAlignment="1">
      <alignment horizontal="center"/>
      <protection/>
    </xf>
    <xf numFmtId="0" fontId="21" fillId="0" borderId="0" xfId="54" applyFont="1">
      <alignment/>
      <protection/>
    </xf>
    <xf numFmtId="0" fontId="1" fillId="0" borderId="0" xfId="0" applyFont="1" applyAlignment="1">
      <alignment/>
    </xf>
    <xf numFmtId="0" fontId="23" fillId="0" borderId="0" xfId="54" applyFont="1" applyAlignment="1">
      <alignment horizontal="center"/>
      <protection/>
    </xf>
    <xf numFmtId="0" fontId="24" fillId="0" borderId="11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 vertical="center" wrapText="1" shrinkToFi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26" fillId="0" borderId="11" xfId="54" applyFont="1" applyBorder="1" applyAlignment="1">
      <alignment horizontal="center" vertical="center"/>
      <protection/>
    </xf>
    <xf numFmtId="0" fontId="23" fillId="0" borderId="11" xfId="54" applyFont="1" applyBorder="1" applyAlignment="1">
      <alignment horizontal="center" vertical="center" wrapText="1" shrinkToFit="1"/>
      <protection/>
    </xf>
    <xf numFmtId="0" fontId="23" fillId="0" borderId="11" xfId="54" applyFont="1" applyBorder="1" applyAlignment="1">
      <alignment horizontal="center" vertical="center"/>
      <protection/>
    </xf>
    <xf numFmtId="0" fontId="21" fillId="0" borderId="0" xfId="54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 wrapText="1" shrinkToFit="1"/>
    </xf>
    <xf numFmtId="0" fontId="4" fillId="0" borderId="16" xfId="0" applyFont="1" applyBorder="1" applyAlignment="1">
      <alignment horizont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1" fillId="0" borderId="20" xfId="0" applyFont="1" applyBorder="1" applyAlignment="1">
      <alignment horizontal="center" vertical="top" wrapText="1" shrinkToFit="1"/>
    </xf>
    <xf numFmtId="0" fontId="1" fillId="0" borderId="19" xfId="0" applyFont="1" applyBorder="1" applyAlignment="1">
      <alignment horizontal="center" vertical="top" wrapText="1" shrinkToFit="1"/>
    </xf>
    <xf numFmtId="0" fontId="1" fillId="0" borderId="21" xfId="0" applyFont="1" applyBorder="1" applyAlignment="1">
      <alignment horizontal="center" vertical="top" wrapText="1" shrinkToFit="1"/>
    </xf>
    <xf numFmtId="0" fontId="16" fillId="0" borderId="0" xfId="56" applyFont="1" applyAlignment="1">
      <alignment horizontal="center"/>
      <protection/>
    </xf>
    <xf numFmtId="0" fontId="6" fillId="0" borderId="0" xfId="56" applyFont="1" applyAlignment="1">
      <alignment horizontal="center" wrapText="1" shrinkToFit="1"/>
      <protection/>
    </xf>
    <xf numFmtId="0" fontId="6" fillId="0" borderId="0" xfId="56" applyFont="1" applyAlignment="1">
      <alignment horizontal="center"/>
      <protection/>
    </xf>
    <xf numFmtId="0" fontId="5" fillId="0" borderId="11" xfId="55" applyFont="1" applyBorder="1" applyAlignment="1">
      <alignment horizontal="center" wrapText="1"/>
      <protection/>
    </xf>
    <xf numFmtId="205" fontId="6" fillId="0" borderId="11" xfId="55" applyNumberFormat="1" applyFont="1" applyBorder="1" applyAlignment="1">
      <alignment horizontal="center" wrapText="1"/>
      <protection/>
    </xf>
    <xf numFmtId="0" fontId="5" fillId="0" borderId="15" xfId="55" applyFont="1" applyBorder="1" applyAlignment="1">
      <alignment vertical="top" wrapText="1"/>
      <protection/>
    </xf>
    <xf numFmtId="0" fontId="5" fillId="0" borderId="16" xfId="55" applyFont="1" applyBorder="1" applyAlignment="1">
      <alignment vertical="top" wrapText="1"/>
      <protection/>
    </xf>
    <xf numFmtId="205" fontId="5" fillId="0" borderId="11" xfId="55" applyNumberFormat="1" applyFont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№1 до РМР-доходи2004р." xfId="54"/>
    <cellStyle name="Обычный_дод17" xfId="55"/>
    <cellStyle name="Обычный_дод3" xfId="56"/>
    <cellStyle name="Обычный_ОБЛАСТІ 2002 РІЙОНИ 200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C1">
      <selection activeCell="G4" sqref="G4"/>
    </sheetView>
  </sheetViews>
  <sheetFormatPr defaultColWidth="7.796875" defaultRowHeight="15"/>
  <cols>
    <col min="1" max="1" width="13.5" style="57" customWidth="1"/>
    <col min="2" max="2" width="53.5" style="57" customWidth="1"/>
    <col min="3" max="3" width="13.8984375" style="57" customWidth="1"/>
    <col min="4" max="4" width="12.8984375" style="57" customWidth="1"/>
    <col min="5" max="5" width="13.19921875" style="57" customWidth="1"/>
    <col min="6" max="6" width="10.8984375" style="57" customWidth="1"/>
    <col min="7" max="7" width="12" style="57" customWidth="1"/>
    <col min="8" max="16384" width="7.69921875" style="57" customWidth="1"/>
  </cols>
  <sheetData>
    <row r="1" spans="1:7" ht="3.75" customHeight="1">
      <c r="A1" s="56" t="s">
        <v>77</v>
      </c>
      <c r="B1" s="56"/>
      <c r="C1" s="56"/>
      <c r="D1" s="56"/>
      <c r="E1" s="56"/>
      <c r="F1" s="56"/>
      <c r="G1" s="56"/>
    </row>
    <row r="2" spans="1:7" ht="15.75">
      <c r="A2" s="56"/>
      <c r="B2" s="56"/>
      <c r="C2" s="56"/>
      <c r="D2" s="56"/>
      <c r="E2" s="56"/>
      <c r="F2" s="58"/>
      <c r="G2" s="59" t="s">
        <v>78</v>
      </c>
    </row>
    <row r="3" spans="1:7" ht="18.75">
      <c r="A3" s="56"/>
      <c r="B3" s="56"/>
      <c r="C3" s="56"/>
      <c r="D3" s="56"/>
      <c r="G3" s="60" t="s">
        <v>79</v>
      </c>
    </row>
    <row r="4" spans="1:7" ht="15.75">
      <c r="A4" s="56"/>
      <c r="B4" s="61"/>
      <c r="C4" s="61"/>
      <c r="D4" s="61"/>
      <c r="E4" s="62"/>
      <c r="G4" s="63" t="s">
        <v>189</v>
      </c>
    </row>
    <row r="5" spans="1:7" ht="20.25">
      <c r="A5" s="114" t="s">
        <v>80</v>
      </c>
      <c r="B5" s="114"/>
      <c r="C5" s="114"/>
      <c r="D5" s="114"/>
      <c r="E5" s="114"/>
      <c r="F5" s="114"/>
      <c r="G5" s="114"/>
    </row>
    <row r="6" spans="1:7" ht="15">
      <c r="A6" s="56"/>
      <c r="B6" s="56"/>
      <c r="C6" s="56"/>
      <c r="D6" s="56"/>
      <c r="E6" s="56"/>
      <c r="F6" s="56"/>
      <c r="G6" s="56" t="s">
        <v>81</v>
      </c>
    </row>
    <row r="7" spans="1:7" s="64" customFormat="1" ht="15.75" customHeight="1">
      <c r="A7" s="115" t="s">
        <v>82</v>
      </c>
      <c r="B7" s="116"/>
      <c r="C7" s="117" t="s">
        <v>83</v>
      </c>
      <c r="D7" s="117" t="s">
        <v>84</v>
      </c>
      <c r="E7" s="117" t="s">
        <v>85</v>
      </c>
      <c r="F7" s="117" t="s">
        <v>86</v>
      </c>
      <c r="G7" s="117" t="s">
        <v>87</v>
      </c>
    </row>
    <row r="8" spans="1:12" s="64" customFormat="1" ht="78" customHeight="1">
      <c r="A8" s="115"/>
      <c r="B8" s="116"/>
      <c r="C8" s="117"/>
      <c r="D8" s="117"/>
      <c r="E8" s="117"/>
      <c r="F8" s="117"/>
      <c r="G8" s="117"/>
      <c r="I8" s="64" t="s">
        <v>88</v>
      </c>
      <c r="L8" s="65"/>
    </row>
    <row r="9" spans="1:7" s="64" customFormat="1" ht="28.5" customHeight="1">
      <c r="A9" s="118" t="s">
        <v>89</v>
      </c>
      <c r="B9" s="118"/>
      <c r="C9" s="118"/>
      <c r="D9" s="118"/>
      <c r="E9" s="118"/>
      <c r="F9" s="118"/>
      <c r="G9" s="118"/>
    </row>
    <row r="10" spans="1:7" ht="22.5">
      <c r="A10" s="66">
        <v>10000000</v>
      </c>
      <c r="B10" s="67" t="s">
        <v>90</v>
      </c>
      <c r="C10" s="68">
        <f>C11+C15+C21+C14</f>
        <v>1364139.9</v>
      </c>
      <c r="D10" s="68">
        <f>D11+D15+D21+D14</f>
        <v>643709.1</v>
      </c>
      <c r="E10" s="68">
        <f>E11+E15+E21+E14</f>
        <v>678188.727</v>
      </c>
      <c r="F10" s="68">
        <f>E10/C10*100</f>
        <v>49.7154820411015</v>
      </c>
      <c r="G10" s="69">
        <f>E10/D10*100</f>
        <v>105.356398876449</v>
      </c>
    </row>
    <row r="11" spans="1:7" ht="37.5">
      <c r="A11" s="70">
        <v>11000000</v>
      </c>
      <c r="B11" s="71" t="s">
        <v>91</v>
      </c>
      <c r="C11" s="72">
        <f>C12+C13</f>
        <v>856347.4</v>
      </c>
      <c r="D11" s="72">
        <f>D12+D13</f>
        <v>409729.8</v>
      </c>
      <c r="E11" s="72">
        <f>E12+E13</f>
        <v>440899.402</v>
      </c>
      <c r="F11" s="73">
        <f>E11/C11*100</f>
        <v>51.48604433200825</v>
      </c>
      <c r="G11" s="73">
        <f>E11/D11*100</f>
        <v>107.6073553839628</v>
      </c>
    </row>
    <row r="12" spans="1:9" ht="18.75">
      <c r="A12" s="74">
        <v>11010000</v>
      </c>
      <c r="B12" s="75" t="s">
        <v>92</v>
      </c>
      <c r="C12" s="76">
        <v>856047.4</v>
      </c>
      <c r="D12" s="76">
        <v>409429.8</v>
      </c>
      <c r="E12" s="76">
        <v>440510.547</v>
      </c>
      <c r="F12" s="76">
        <f>E12/C12*100</f>
        <v>51.45866303664961</v>
      </c>
      <c r="G12" s="76">
        <f>E12/D12*100</f>
        <v>107.59122736058784</v>
      </c>
      <c r="I12" s="57" t="s">
        <v>77</v>
      </c>
    </row>
    <row r="13" spans="1:7" ht="18.75">
      <c r="A13" s="74">
        <v>11020000</v>
      </c>
      <c r="B13" s="75" t="s">
        <v>93</v>
      </c>
      <c r="C13" s="76">
        <v>300</v>
      </c>
      <c r="D13" s="76">
        <v>300</v>
      </c>
      <c r="E13" s="76">
        <v>388.855</v>
      </c>
      <c r="F13" s="76">
        <f>E13/C13*100</f>
        <v>129.61833333333334</v>
      </c>
      <c r="G13" s="76">
        <f>E13/D13*100</f>
        <v>129.61833333333334</v>
      </c>
    </row>
    <row r="14" spans="1:7" ht="37.5">
      <c r="A14" s="70">
        <v>13000000</v>
      </c>
      <c r="B14" s="71" t="s">
        <v>94</v>
      </c>
      <c r="C14" s="73">
        <v>0</v>
      </c>
      <c r="D14" s="73">
        <v>0</v>
      </c>
      <c r="E14" s="73">
        <v>35.389</v>
      </c>
      <c r="F14" s="73" t="s">
        <v>95</v>
      </c>
      <c r="G14" s="73" t="s">
        <v>95</v>
      </c>
    </row>
    <row r="15" spans="1:7" ht="18.75">
      <c r="A15" s="70">
        <v>14000000</v>
      </c>
      <c r="B15" s="71" t="s">
        <v>96</v>
      </c>
      <c r="C15" s="73">
        <f>C20+C17+C19</f>
        <v>138106.8</v>
      </c>
      <c r="D15" s="73">
        <f>D20+D17+D19</f>
        <v>62400.8</v>
      </c>
      <c r="E15" s="73">
        <f>E20+E17+E19</f>
        <v>57606.16500000001</v>
      </c>
      <c r="F15" s="73">
        <f aca="true" t="shared" si="0" ref="F15:F30">E15/C15*100</f>
        <v>41.711316893882135</v>
      </c>
      <c r="G15" s="73">
        <f aca="true" t="shared" si="1" ref="G15:G30">E15/D15*100</f>
        <v>92.3163885719414</v>
      </c>
    </row>
    <row r="16" spans="1:7" ht="37.5">
      <c r="A16" s="70">
        <v>14020000</v>
      </c>
      <c r="B16" s="71" t="s">
        <v>97</v>
      </c>
      <c r="C16" s="73">
        <f>C17</f>
        <v>13015</v>
      </c>
      <c r="D16" s="73">
        <f>D17</f>
        <v>6015</v>
      </c>
      <c r="E16" s="73">
        <f>E17</f>
        <v>5541.426</v>
      </c>
      <c r="F16" s="73">
        <f t="shared" si="0"/>
        <v>42.57722627737227</v>
      </c>
      <c r="G16" s="73">
        <f t="shared" si="1"/>
        <v>92.12678304239402</v>
      </c>
    </row>
    <row r="17" spans="1:7" ht="18.75">
      <c r="A17" s="74">
        <v>14021900</v>
      </c>
      <c r="B17" s="77" t="s">
        <v>98</v>
      </c>
      <c r="C17" s="76">
        <v>13015</v>
      </c>
      <c r="D17" s="76">
        <v>6015</v>
      </c>
      <c r="E17" s="76">
        <v>5541.426</v>
      </c>
      <c r="F17" s="76">
        <f t="shared" si="0"/>
        <v>42.57722627737227</v>
      </c>
      <c r="G17" s="76">
        <f t="shared" si="1"/>
        <v>92.12678304239402</v>
      </c>
    </row>
    <row r="18" spans="1:7" ht="37.5">
      <c r="A18" s="74">
        <v>14030000</v>
      </c>
      <c r="B18" s="71" t="s">
        <v>99</v>
      </c>
      <c r="C18" s="73">
        <f>C19</f>
        <v>52985</v>
      </c>
      <c r="D18" s="73">
        <f>D19</f>
        <v>22785</v>
      </c>
      <c r="E18" s="73">
        <f>E19</f>
        <v>21593.677</v>
      </c>
      <c r="F18" s="73">
        <f t="shared" si="0"/>
        <v>40.75432103425498</v>
      </c>
      <c r="G18" s="73">
        <f t="shared" si="1"/>
        <v>94.77145929339478</v>
      </c>
    </row>
    <row r="19" spans="1:7" ht="18.75">
      <c r="A19" s="74">
        <v>14031900</v>
      </c>
      <c r="B19" s="77" t="s">
        <v>98</v>
      </c>
      <c r="C19" s="76">
        <v>52985</v>
      </c>
      <c r="D19" s="76">
        <v>22785</v>
      </c>
      <c r="E19" s="76">
        <v>21593.677</v>
      </c>
      <c r="F19" s="76">
        <f t="shared" si="0"/>
        <v>40.75432103425498</v>
      </c>
      <c r="G19" s="76">
        <f t="shared" si="1"/>
        <v>94.77145929339478</v>
      </c>
    </row>
    <row r="20" spans="1:7" ht="56.25">
      <c r="A20" s="70">
        <v>14040000</v>
      </c>
      <c r="B20" s="71" t="s">
        <v>100</v>
      </c>
      <c r="C20" s="73">
        <v>72106.8</v>
      </c>
      <c r="D20" s="73">
        <v>33600.8</v>
      </c>
      <c r="E20" s="73">
        <v>30471.062</v>
      </c>
      <c r="F20" s="73">
        <f t="shared" si="0"/>
        <v>42.25823639379365</v>
      </c>
      <c r="G20" s="73">
        <f t="shared" si="1"/>
        <v>90.68552534463466</v>
      </c>
    </row>
    <row r="21" spans="1:9" ht="18.75">
      <c r="A21" s="70">
        <v>18000000</v>
      </c>
      <c r="B21" s="71" t="s">
        <v>101</v>
      </c>
      <c r="C21" s="73">
        <f>C22+C28</f>
        <v>369685.7</v>
      </c>
      <c r="D21" s="73">
        <f>D22+D28</f>
        <v>171578.5</v>
      </c>
      <c r="E21" s="73">
        <f>E22+E28</f>
        <v>179647.771</v>
      </c>
      <c r="F21" s="73">
        <f t="shared" si="0"/>
        <v>48.59473087544365</v>
      </c>
      <c r="G21" s="78">
        <f t="shared" si="1"/>
        <v>104.70296161815146</v>
      </c>
      <c r="I21" s="57" t="s">
        <v>88</v>
      </c>
    </row>
    <row r="22" spans="1:7" ht="19.5">
      <c r="A22" s="74"/>
      <c r="B22" s="79" t="s">
        <v>102</v>
      </c>
      <c r="C22" s="73">
        <f>C23+C27</f>
        <v>367661</v>
      </c>
      <c r="D22" s="73">
        <f>D23+D27</f>
        <v>170621.9</v>
      </c>
      <c r="E22" s="73">
        <f>E23+E27</f>
        <v>178427.209</v>
      </c>
      <c r="F22" s="73">
        <f t="shared" si="0"/>
        <v>48.530360576726935</v>
      </c>
      <c r="G22" s="78">
        <f t="shared" si="1"/>
        <v>104.57462318729307</v>
      </c>
    </row>
    <row r="23" spans="1:7" ht="19.5">
      <c r="A23" s="80">
        <v>18010000</v>
      </c>
      <c r="B23" s="81" t="s">
        <v>103</v>
      </c>
      <c r="C23" s="82">
        <f>C24+C25+C26</f>
        <v>127810.6</v>
      </c>
      <c r="D23" s="82">
        <f>D24+D25+D26</f>
        <v>59714.799999999996</v>
      </c>
      <c r="E23" s="82">
        <f>E24+E25+E26</f>
        <v>64207.085</v>
      </c>
      <c r="F23" s="82">
        <f t="shared" si="0"/>
        <v>50.23611891345475</v>
      </c>
      <c r="G23" s="83">
        <f t="shared" si="1"/>
        <v>107.522900520474</v>
      </c>
    </row>
    <row r="24" spans="1:7" ht="18.75">
      <c r="A24" s="84" t="s">
        <v>104</v>
      </c>
      <c r="B24" s="75" t="s">
        <v>105</v>
      </c>
      <c r="C24" s="76">
        <v>42463.4</v>
      </c>
      <c r="D24" s="76">
        <v>16432.7</v>
      </c>
      <c r="E24" s="76">
        <v>18915.525</v>
      </c>
      <c r="F24" s="76">
        <f t="shared" si="0"/>
        <v>44.54547916558731</v>
      </c>
      <c r="G24" s="76">
        <f t="shared" si="1"/>
        <v>115.10905085591534</v>
      </c>
    </row>
    <row r="25" spans="1:7" ht="18.75">
      <c r="A25" s="84" t="s">
        <v>106</v>
      </c>
      <c r="B25" s="75" t="s">
        <v>107</v>
      </c>
      <c r="C25" s="76">
        <v>83164.8</v>
      </c>
      <c r="D25" s="76">
        <v>42147.5</v>
      </c>
      <c r="E25" s="76">
        <v>44417.236</v>
      </c>
      <c r="F25" s="76">
        <f t="shared" si="0"/>
        <v>53.408696948709064</v>
      </c>
      <c r="G25" s="85">
        <f t="shared" si="1"/>
        <v>105.38522095023428</v>
      </c>
    </row>
    <row r="26" spans="1:12" ht="18.75">
      <c r="A26" s="84" t="s">
        <v>108</v>
      </c>
      <c r="B26" s="75" t="s">
        <v>109</v>
      </c>
      <c r="C26" s="76">
        <v>2182.4</v>
      </c>
      <c r="D26" s="76">
        <v>1134.6</v>
      </c>
      <c r="E26" s="76">
        <v>874.324</v>
      </c>
      <c r="F26" s="76">
        <f t="shared" si="0"/>
        <v>40.06249999999999</v>
      </c>
      <c r="G26" s="85">
        <f t="shared" si="1"/>
        <v>77.06010928961749</v>
      </c>
      <c r="I26" s="57" t="s">
        <v>88</v>
      </c>
      <c r="L26" s="57" t="s">
        <v>88</v>
      </c>
    </row>
    <row r="27" spans="1:10" ht="19.5">
      <c r="A27" s="80">
        <v>18050000</v>
      </c>
      <c r="B27" s="81" t="s">
        <v>110</v>
      </c>
      <c r="C27" s="82">
        <v>239850.4</v>
      </c>
      <c r="D27" s="82">
        <v>110907.1</v>
      </c>
      <c r="E27" s="82">
        <v>114220.124</v>
      </c>
      <c r="F27" s="73">
        <f t="shared" si="0"/>
        <v>47.62140234079243</v>
      </c>
      <c r="G27" s="78">
        <f t="shared" si="1"/>
        <v>102.98720640968881</v>
      </c>
      <c r="J27" s="57" t="s">
        <v>88</v>
      </c>
    </row>
    <row r="28" spans="1:7" ht="19.5">
      <c r="A28" s="70"/>
      <c r="B28" s="79" t="s">
        <v>111</v>
      </c>
      <c r="C28" s="73">
        <f>C29+C30+C31</f>
        <v>2024.7</v>
      </c>
      <c r="D28" s="73">
        <f>D29+D30+D31</f>
        <v>956.6</v>
      </c>
      <c r="E28" s="73">
        <f>E29+E30+E31</f>
        <v>1220.562</v>
      </c>
      <c r="F28" s="73">
        <f t="shared" si="0"/>
        <v>60.28359757001036</v>
      </c>
      <c r="G28" s="78">
        <f t="shared" si="1"/>
        <v>127.59376960066902</v>
      </c>
    </row>
    <row r="29" spans="1:7" ht="29.25" customHeight="1">
      <c r="A29" s="74">
        <v>18020000</v>
      </c>
      <c r="B29" s="75" t="s">
        <v>112</v>
      </c>
      <c r="C29" s="76">
        <v>1844.7</v>
      </c>
      <c r="D29" s="76">
        <v>869.2</v>
      </c>
      <c r="E29" s="76">
        <v>1086.237</v>
      </c>
      <c r="F29" s="76">
        <f t="shared" si="0"/>
        <v>58.88420881444137</v>
      </c>
      <c r="G29" s="76">
        <f t="shared" si="1"/>
        <v>124.96974229176254</v>
      </c>
    </row>
    <row r="30" spans="1:7" ht="18.75">
      <c r="A30" s="74">
        <v>18030000</v>
      </c>
      <c r="B30" s="75" t="s">
        <v>113</v>
      </c>
      <c r="C30" s="76">
        <v>180</v>
      </c>
      <c r="D30" s="76">
        <v>87.4</v>
      </c>
      <c r="E30" s="76">
        <v>134.302</v>
      </c>
      <c r="F30" s="76">
        <f t="shared" si="0"/>
        <v>74.61222222222221</v>
      </c>
      <c r="G30" s="85">
        <f t="shared" si="1"/>
        <v>153.66361556064072</v>
      </c>
    </row>
    <row r="31" spans="1:7" ht="40.5" customHeight="1">
      <c r="A31" s="86">
        <v>18040000</v>
      </c>
      <c r="B31" s="87" t="s">
        <v>114</v>
      </c>
      <c r="C31" s="76">
        <v>0</v>
      </c>
      <c r="D31" s="76">
        <v>0</v>
      </c>
      <c r="E31" s="88">
        <v>0.023</v>
      </c>
      <c r="F31" s="76" t="s">
        <v>95</v>
      </c>
      <c r="G31" s="76" t="s">
        <v>95</v>
      </c>
    </row>
    <row r="32" spans="1:7" ht="22.5">
      <c r="A32" s="89">
        <v>20000000</v>
      </c>
      <c r="B32" s="90" t="s">
        <v>115</v>
      </c>
      <c r="C32" s="68">
        <f>C33+C41+C49</f>
        <v>45318.1</v>
      </c>
      <c r="D32" s="68">
        <f>D33+D41+D49</f>
        <v>20286.4</v>
      </c>
      <c r="E32" s="68">
        <f>E33+E41+E49</f>
        <v>23724</v>
      </c>
      <c r="F32" s="68">
        <f>E32/C32*100</f>
        <v>52.34994406208558</v>
      </c>
      <c r="G32" s="69">
        <f>E32/D32*100</f>
        <v>116.94534269264136</v>
      </c>
    </row>
    <row r="33" spans="1:7" ht="37.5">
      <c r="A33" s="70">
        <v>21000000</v>
      </c>
      <c r="B33" s="71" t="s">
        <v>116</v>
      </c>
      <c r="C33" s="73">
        <f>C34+C35+C36+C37+C38+C39+C40</f>
        <v>5613.5</v>
      </c>
      <c r="D33" s="73">
        <f>D34+D35+D36+D37+D38+D39+D40</f>
        <v>2254</v>
      </c>
      <c r="E33" s="73">
        <f>E34+E35+E36+E37+E38+E39+E40</f>
        <v>6604.700000000001</v>
      </c>
      <c r="F33" s="73">
        <f>E33/C33*100</f>
        <v>117.65743297408035</v>
      </c>
      <c r="G33" s="73">
        <f>E33/D33*100</f>
        <v>293.0212954747117</v>
      </c>
    </row>
    <row r="34" spans="1:7" ht="37.5">
      <c r="A34" s="74">
        <v>21010300</v>
      </c>
      <c r="B34" s="75" t="s">
        <v>117</v>
      </c>
      <c r="C34" s="76">
        <v>306</v>
      </c>
      <c r="D34" s="76">
        <v>269</v>
      </c>
      <c r="E34" s="76">
        <v>518.2</v>
      </c>
      <c r="F34" s="76">
        <f>E34/C34*100</f>
        <v>169.3464052287582</v>
      </c>
      <c r="G34" s="76">
        <f>E34/D34*100</f>
        <v>192.63940520446099</v>
      </c>
    </row>
    <row r="35" spans="1:7" ht="37.5">
      <c r="A35" s="74">
        <v>21050000</v>
      </c>
      <c r="B35" s="75" t="s">
        <v>118</v>
      </c>
      <c r="C35" s="76">
        <v>3000</v>
      </c>
      <c r="D35" s="76">
        <v>1350</v>
      </c>
      <c r="E35" s="76">
        <v>4194.8</v>
      </c>
      <c r="F35" s="76">
        <f>E35/C35*100</f>
        <v>139.82666666666668</v>
      </c>
      <c r="G35" s="76">
        <f>E35/D35*100</f>
        <v>310.72592592592594</v>
      </c>
    </row>
    <row r="36" spans="1:7" ht="18.75">
      <c r="A36" s="74">
        <v>21080500</v>
      </c>
      <c r="B36" s="75" t="s">
        <v>119</v>
      </c>
      <c r="C36" s="76">
        <v>563.8</v>
      </c>
      <c r="D36" s="76">
        <v>20</v>
      </c>
      <c r="E36" s="76">
        <v>316.3</v>
      </c>
      <c r="F36" s="76">
        <f>E36/C36*100</f>
        <v>56.10145441645974</v>
      </c>
      <c r="G36" s="76">
        <f>E36/D36*100</f>
        <v>1581.5000000000002</v>
      </c>
    </row>
    <row r="37" spans="1:7" ht="42" customHeight="1">
      <c r="A37" s="74">
        <v>21080900</v>
      </c>
      <c r="B37" s="75" t="s">
        <v>120</v>
      </c>
      <c r="C37" s="76">
        <v>100</v>
      </c>
      <c r="D37" s="76">
        <v>25</v>
      </c>
      <c r="E37" s="76">
        <v>0</v>
      </c>
      <c r="F37" s="76" t="s">
        <v>95</v>
      </c>
      <c r="G37" s="76" t="s">
        <v>95</v>
      </c>
    </row>
    <row r="38" spans="1:7" ht="18.75">
      <c r="A38" s="74">
        <v>21081100</v>
      </c>
      <c r="B38" s="75" t="s">
        <v>121</v>
      </c>
      <c r="C38" s="76">
        <v>643.7</v>
      </c>
      <c r="D38" s="76">
        <v>220</v>
      </c>
      <c r="E38" s="76">
        <v>655.6</v>
      </c>
      <c r="F38" s="76">
        <f aca="true" t="shared" si="2" ref="F38:F49">E38/C38*100</f>
        <v>101.84868727668169</v>
      </c>
      <c r="G38" s="76">
        <f aca="true" t="shared" si="3" ref="G38:G49">E38/D38*100</f>
        <v>298</v>
      </c>
    </row>
    <row r="39" spans="1:7" ht="56.25">
      <c r="A39" s="74">
        <v>21081500</v>
      </c>
      <c r="B39" s="75" t="s">
        <v>122</v>
      </c>
      <c r="C39" s="76">
        <v>800</v>
      </c>
      <c r="D39" s="76">
        <v>280</v>
      </c>
      <c r="E39" s="76">
        <v>162.5</v>
      </c>
      <c r="F39" s="76">
        <f t="shared" si="2"/>
        <v>20.3125</v>
      </c>
      <c r="G39" s="76">
        <f t="shared" si="3"/>
        <v>58.03571428571429</v>
      </c>
    </row>
    <row r="40" spans="1:7" ht="18.75">
      <c r="A40" s="74">
        <v>21081700</v>
      </c>
      <c r="B40" s="75" t="s">
        <v>123</v>
      </c>
      <c r="C40" s="76">
        <v>200</v>
      </c>
      <c r="D40" s="76">
        <v>90</v>
      </c>
      <c r="E40" s="76">
        <v>757.3</v>
      </c>
      <c r="F40" s="76">
        <f t="shared" si="2"/>
        <v>378.65</v>
      </c>
      <c r="G40" s="76">
        <f t="shared" si="3"/>
        <v>841.4444444444443</v>
      </c>
    </row>
    <row r="41" spans="1:7" ht="37.5">
      <c r="A41" s="70">
        <v>22000000</v>
      </c>
      <c r="B41" s="71" t="s">
        <v>124</v>
      </c>
      <c r="C41" s="73">
        <f>C44+C47+C48+C45+C43+C46</f>
        <v>39204.6</v>
      </c>
      <c r="D41" s="73">
        <f>D44+D47+D48+D45+D43+D46</f>
        <v>17832.4</v>
      </c>
      <c r="E41" s="73">
        <f>E44+E47+E48+E45+E43+E46</f>
        <v>16910.2</v>
      </c>
      <c r="F41" s="73">
        <f t="shared" si="2"/>
        <v>43.133203756702024</v>
      </c>
      <c r="G41" s="73">
        <f t="shared" si="3"/>
        <v>94.82851438953814</v>
      </c>
    </row>
    <row r="42" spans="1:7" ht="19.5">
      <c r="A42" s="80">
        <v>22010000</v>
      </c>
      <c r="B42" s="81" t="s">
        <v>125</v>
      </c>
      <c r="C42" s="82">
        <f>C43+C44+C45+C46</f>
        <v>29201.2</v>
      </c>
      <c r="D42" s="82">
        <f>D43+D44+D45+D46</f>
        <v>13182</v>
      </c>
      <c r="E42" s="82">
        <f>E43+E44+E45+E46</f>
        <v>10643.799999999997</v>
      </c>
      <c r="F42" s="82">
        <f t="shared" si="2"/>
        <v>36.44987192307165</v>
      </c>
      <c r="G42" s="82">
        <f t="shared" si="3"/>
        <v>80.74495524199664</v>
      </c>
    </row>
    <row r="43" spans="1:7" ht="56.25">
      <c r="A43" s="74">
        <v>22010300</v>
      </c>
      <c r="B43" s="75" t="s">
        <v>126</v>
      </c>
      <c r="C43" s="76">
        <v>850</v>
      </c>
      <c r="D43" s="76">
        <v>360</v>
      </c>
      <c r="E43" s="76">
        <v>446.4</v>
      </c>
      <c r="F43" s="76">
        <f t="shared" si="2"/>
        <v>52.51764705882353</v>
      </c>
      <c r="G43" s="76">
        <f t="shared" si="3"/>
        <v>124</v>
      </c>
    </row>
    <row r="44" spans="1:7" ht="18.75">
      <c r="A44" s="74">
        <v>22012500</v>
      </c>
      <c r="B44" s="75" t="s">
        <v>127</v>
      </c>
      <c r="C44" s="76">
        <v>27001.2</v>
      </c>
      <c r="D44" s="76">
        <v>12200</v>
      </c>
      <c r="E44" s="76">
        <v>9706.8</v>
      </c>
      <c r="F44" s="76">
        <f t="shared" si="2"/>
        <v>35.949513354962</v>
      </c>
      <c r="G44" s="76">
        <f t="shared" si="3"/>
        <v>79.5639344262295</v>
      </c>
    </row>
    <row r="45" spans="1:7" ht="37.5">
      <c r="A45" s="74">
        <v>22012600</v>
      </c>
      <c r="B45" s="75" t="s">
        <v>128</v>
      </c>
      <c r="C45" s="76">
        <v>1300</v>
      </c>
      <c r="D45" s="76">
        <v>600</v>
      </c>
      <c r="E45" s="76">
        <v>451.8</v>
      </c>
      <c r="F45" s="76">
        <f t="shared" si="2"/>
        <v>34.753846153846155</v>
      </c>
      <c r="G45" s="76">
        <f t="shared" si="3"/>
        <v>75.3</v>
      </c>
    </row>
    <row r="46" spans="1:7" ht="56.25">
      <c r="A46" s="74">
        <v>22012900</v>
      </c>
      <c r="B46" s="75" t="s">
        <v>129</v>
      </c>
      <c r="C46" s="76">
        <v>50</v>
      </c>
      <c r="D46" s="76">
        <v>22</v>
      </c>
      <c r="E46" s="76">
        <v>38.8</v>
      </c>
      <c r="F46" s="76">
        <f t="shared" si="2"/>
        <v>77.6</v>
      </c>
      <c r="G46" s="76">
        <f t="shared" si="3"/>
        <v>176.36363636363635</v>
      </c>
    </row>
    <row r="47" spans="1:13" ht="75">
      <c r="A47" s="70">
        <v>22080400</v>
      </c>
      <c r="B47" s="71" t="s">
        <v>130</v>
      </c>
      <c r="C47" s="73">
        <v>9003.4</v>
      </c>
      <c r="D47" s="73">
        <v>4300</v>
      </c>
      <c r="E47" s="73">
        <v>6026.7</v>
      </c>
      <c r="F47" s="73">
        <f t="shared" si="2"/>
        <v>66.9380456272075</v>
      </c>
      <c r="G47" s="73">
        <f t="shared" si="3"/>
        <v>140.15581395348838</v>
      </c>
      <c r="M47" s="57" t="s">
        <v>88</v>
      </c>
    </row>
    <row r="48" spans="1:7" ht="18.75">
      <c r="A48" s="70">
        <v>22090000</v>
      </c>
      <c r="B48" s="71" t="s">
        <v>131</v>
      </c>
      <c r="C48" s="73">
        <v>1000</v>
      </c>
      <c r="D48" s="73">
        <v>350.4</v>
      </c>
      <c r="E48" s="73">
        <v>239.7</v>
      </c>
      <c r="F48" s="73">
        <f t="shared" si="2"/>
        <v>23.97</v>
      </c>
      <c r="G48" s="73">
        <f t="shared" si="3"/>
        <v>68.40753424657534</v>
      </c>
    </row>
    <row r="49" spans="1:7" ht="18.75">
      <c r="A49" s="70">
        <v>24000000</v>
      </c>
      <c r="B49" s="71" t="s">
        <v>132</v>
      </c>
      <c r="C49" s="73">
        <f>C50+C51</f>
        <v>500</v>
      </c>
      <c r="D49" s="73">
        <f>D50+D51</f>
        <v>200</v>
      </c>
      <c r="E49" s="73">
        <f>E50+E51</f>
        <v>209.1</v>
      </c>
      <c r="F49" s="73">
        <f t="shared" si="2"/>
        <v>41.82</v>
      </c>
      <c r="G49" s="78">
        <f t="shared" si="3"/>
        <v>104.54999999999998</v>
      </c>
    </row>
    <row r="50" spans="1:7" ht="39.75" customHeight="1">
      <c r="A50" s="74">
        <v>24030000</v>
      </c>
      <c r="B50" s="75" t="s">
        <v>133</v>
      </c>
      <c r="C50" s="76">
        <v>0</v>
      </c>
      <c r="D50" s="76">
        <v>0</v>
      </c>
      <c r="E50" s="76">
        <v>12.7</v>
      </c>
      <c r="F50" s="73" t="s">
        <v>95</v>
      </c>
      <c r="G50" s="73" t="s">
        <v>95</v>
      </c>
    </row>
    <row r="51" spans="1:7" ht="18.75">
      <c r="A51" s="74">
        <v>24060300</v>
      </c>
      <c r="B51" s="75" t="s">
        <v>119</v>
      </c>
      <c r="C51" s="76">
        <v>500</v>
      </c>
      <c r="D51" s="76">
        <v>200</v>
      </c>
      <c r="E51" s="76">
        <v>196.4</v>
      </c>
      <c r="F51" s="76">
        <f aca="true" t="shared" si="4" ref="F51:F70">E51/C51*100</f>
        <v>39.28</v>
      </c>
      <c r="G51" s="85">
        <f aca="true" t="shared" si="5" ref="G51:G70">E51/D51*100</f>
        <v>98.2</v>
      </c>
    </row>
    <row r="52" spans="1:7" ht="22.5">
      <c r="A52" s="89">
        <v>40000000</v>
      </c>
      <c r="B52" s="91" t="s">
        <v>58</v>
      </c>
      <c r="C52" s="68">
        <f>C53+C59+C60</f>
        <v>973947.3239999999</v>
      </c>
      <c r="D52" s="68">
        <f>D53+D59+D60</f>
        <v>585313.224</v>
      </c>
      <c r="E52" s="68">
        <f>E53+E59+E60</f>
        <v>567845.7860000001</v>
      </c>
      <c r="F52" s="68">
        <f t="shared" si="4"/>
        <v>58.30354188641933</v>
      </c>
      <c r="G52" s="69">
        <f t="shared" si="5"/>
        <v>97.01571102722943</v>
      </c>
    </row>
    <row r="53" spans="1:7" ht="37.5">
      <c r="A53" s="70">
        <v>41030000</v>
      </c>
      <c r="B53" s="92" t="s">
        <v>134</v>
      </c>
      <c r="C53" s="73">
        <f>SUM(C54:C58)</f>
        <v>501771.39999999997</v>
      </c>
      <c r="D53" s="73">
        <f>SUM(D54:D58)</f>
        <v>295137.4</v>
      </c>
      <c r="E53" s="73">
        <f>SUM(E54:E58)</f>
        <v>295137.4</v>
      </c>
      <c r="F53" s="76">
        <f t="shared" si="4"/>
        <v>58.819095707726675</v>
      </c>
      <c r="G53" s="76">
        <f t="shared" si="5"/>
        <v>100</v>
      </c>
    </row>
    <row r="54" spans="1:7" ht="37.5">
      <c r="A54" s="74">
        <v>41033200</v>
      </c>
      <c r="B54" s="93" t="s">
        <v>135</v>
      </c>
      <c r="C54" s="76">
        <v>1455.1</v>
      </c>
      <c r="D54" s="76">
        <v>486</v>
      </c>
      <c r="E54" s="76">
        <v>486</v>
      </c>
      <c r="F54" s="76">
        <f t="shared" si="4"/>
        <v>33.39976633908323</v>
      </c>
      <c r="G54" s="76">
        <f t="shared" si="5"/>
        <v>100</v>
      </c>
    </row>
    <row r="55" spans="1:7" ht="56.25">
      <c r="A55" s="74">
        <v>41033800</v>
      </c>
      <c r="B55" s="93" t="s">
        <v>136</v>
      </c>
      <c r="C55" s="76">
        <v>266</v>
      </c>
      <c r="D55" s="76">
        <v>133</v>
      </c>
      <c r="E55" s="76">
        <v>133</v>
      </c>
      <c r="F55" s="76">
        <f t="shared" si="4"/>
        <v>50</v>
      </c>
      <c r="G55" s="76">
        <f t="shared" si="5"/>
        <v>100</v>
      </c>
    </row>
    <row r="56" spans="1:7" ht="37.5">
      <c r="A56" s="94">
        <v>41033900</v>
      </c>
      <c r="B56" s="75" t="s">
        <v>137</v>
      </c>
      <c r="C56" s="95">
        <v>321911.6</v>
      </c>
      <c r="D56" s="96">
        <v>198297.5</v>
      </c>
      <c r="E56" s="96">
        <v>198297.5</v>
      </c>
      <c r="F56" s="76">
        <f t="shared" si="4"/>
        <v>61.59998583462044</v>
      </c>
      <c r="G56" s="76">
        <f t="shared" si="5"/>
        <v>100</v>
      </c>
    </row>
    <row r="57" spans="1:7" ht="36" customHeight="1">
      <c r="A57" s="94">
        <v>41034200</v>
      </c>
      <c r="B57" s="75" t="s">
        <v>138</v>
      </c>
      <c r="C57" s="95">
        <v>157845.7</v>
      </c>
      <c r="D57" s="96">
        <v>78922.9</v>
      </c>
      <c r="E57" s="96">
        <v>78922.9</v>
      </c>
      <c r="F57" s="76">
        <f t="shared" si="4"/>
        <v>50.00003167650433</v>
      </c>
      <c r="G57" s="76">
        <f t="shared" si="5"/>
        <v>100</v>
      </c>
    </row>
    <row r="58" spans="1:7" ht="39.75" customHeight="1">
      <c r="A58" s="94">
        <v>41034500</v>
      </c>
      <c r="B58" s="75" t="s">
        <v>139</v>
      </c>
      <c r="C58" s="96">
        <v>20293</v>
      </c>
      <c r="D58" s="96">
        <v>17298</v>
      </c>
      <c r="E58" s="96">
        <v>17298</v>
      </c>
      <c r="F58" s="76">
        <f t="shared" si="4"/>
        <v>85.24121618292023</v>
      </c>
      <c r="G58" s="76">
        <f t="shared" si="5"/>
        <v>100</v>
      </c>
    </row>
    <row r="59" spans="1:7" ht="37.5">
      <c r="A59" s="97">
        <v>41040000</v>
      </c>
      <c r="B59" s="71" t="s">
        <v>140</v>
      </c>
      <c r="C59" s="72">
        <v>25681</v>
      </c>
      <c r="D59" s="72">
        <v>12820.2</v>
      </c>
      <c r="E59" s="72">
        <v>12820.2</v>
      </c>
      <c r="F59" s="73">
        <f t="shared" si="4"/>
        <v>49.920953233908335</v>
      </c>
      <c r="G59" s="73">
        <f t="shared" si="5"/>
        <v>100</v>
      </c>
    </row>
    <row r="60" spans="1:7" ht="37.5">
      <c r="A60" s="97">
        <v>41050000</v>
      </c>
      <c r="B60" s="71" t="s">
        <v>141</v>
      </c>
      <c r="C60" s="72">
        <f>SUM(C61:C72)</f>
        <v>446494.924</v>
      </c>
      <c r="D60" s="72">
        <f>SUM(D61:D72)</f>
        <v>277355.624</v>
      </c>
      <c r="E60" s="72">
        <f>SUM(E61:E72)</f>
        <v>259888.18600000002</v>
      </c>
      <c r="F60" s="76">
        <f t="shared" si="4"/>
        <v>58.20630247523262</v>
      </c>
      <c r="G60" s="76">
        <f t="shared" si="5"/>
        <v>93.70215114152508</v>
      </c>
    </row>
    <row r="61" spans="1:7" ht="75" customHeight="1">
      <c r="A61" s="94">
        <v>41050100</v>
      </c>
      <c r="B61" s="75" t="s">
        <v>142</v>
      </c>
      <c r="C61" s="95">
        <v>128779.1</v>
      </c>
      <c r="D61" s="96">
        <v>128779.1</v>
      </c>
      <c r="E61" s="96">
        <v>123085</v>
      </c>
      <c r="F61" s="76">
        <f t="shared" si="4"/>
        <v>95.57839742629044</v>
      </c>
      <c r="G61" s="76">
        <f t="shared" si="5"/>
        <v>95.57839742629044</v>
      </c>
    </row>
    <row r="62" spans="1:9" ht="56.25">
      <c r="A62" s="94">
        <v>41050300</v>
      </c>
      <c r="B62" s="75" t="s">
        <v>143</v>
      </c>
      <c r="C62" s="95">
        <v>287606.4</v>
      </c>
      <c r="D62" s="96">
        <v>129385.1</v>
      </c>
      <c r="E62" s="96">
        <v>121371.409</v>
      </c>
      <c r="F62" s="76">
        <f t="shared" si="4"/>
        <v>42.20052439723177</v>
      </c>
      <c r="G62" s="76">
        <f t="shared" si="5"/>
        <v>93.80632623076382</v>
      </c>
      <c r="I62" s="57" t="s">
        <v>88</v>
      </c>
    </row>
    <row r="63" spans="1:7" ht="115.5" customHeight="1">
      <c r="A63" s="94">
        <v>41050700</v>
      </c>
      <c r="B63" s="75" t="s">
        <v>144</v>
      </c>
      <c r="C63" s="96">
        <v>996.4</v>
      </c>
      <c r="D63" s="96">
        <v>476.6</v>
      </c>
      <c r="E63" s="96">
        <v>342.326</v>
      </c>
      <c r="F63" s="76">
        <f t="shared" si="4"/>
        <v>34.35628261742272</v>
      </c>
      <c r="G63" s="76">
        <f t="shared" si="5"/>
        <v>71.82668904741922</v>
      </c>
    </row>
    <row r="64" spans="1:7" ht="56.25">
      <c r="A64" s="94">
        <v>41051000</v>
      </c>
      <c r="B64" s="75" t="s">
        <v>145</v>
      </c>
      <c r="C64" s="96">
        <v>1163.2</v>
      </c>
      <c r="D64" s="96">
        <v>605.1</v>
      </c>
      <c r="E64" s="96">
        <v>605.1</v>
      </c>
      <c r="F64" s="76">
        <f t="shared" si="4"/>
        <v>52.02028885832187</v>
      </c>
      <c r="G64" s="76">
        <f t="shared" si="5"/>
        <v>100</v>
      </c>
    </row>
    <row r="65" spans="1:7" ht="56.25">
      <c r="A65" s="94">
        <v>41051100</v>
      </c>
      <c r="B65" s="75" t="s">
        <v>146</v>
      </c>
      <c r="C65" s="96">
        <v>100</v>
      </c>
      <c r="D65" s="96">
        <v>100</v>
      </c>
      <c r="E65" s="96">
        <v>100</v>
      </c>
      <c r="F65" s="76">
        <f t="shared" si="4"/>
        <v>100</v>
      </c>
      <c r="G65" s="76">
        <f t="shared" si="5"/>
        <v>100</v>
      </c>
    </row>
    <row r="66" spans="1:7" ht="75">
      <c r="A66" s="94">
        <v>41051200</v>
      </c>
      <c r="B66" s="75" t="s">
        <v>147</v>
      </c>
      <c r="C66" s="96">
        <v>1850.6</v>
      </c>
      <c r="D66" s="96">
        <v>1011.9</v>
      </c>
      <c r="E66" s="96">
        <v>1011.887</v>
      </c>
      <c r="F66" s="76">
        <f t="shared" si="4"/>
        <v>54.67886090997515</v>
      </c>
      <c r="G66" s="76">
        <f t="shared" si="5"/>
        <v>99.99871528807193</v>
      </c>
    </row>
    <row r="67" spans="1:7" ht="75">
      <c r="A67" s="94">
        <v>41051400</v>
      </c>
      <c r="B67" s="75" t="s">
        <v>148</v>
      </c>
      <c r="C67" s="96">
        <v>4573</v>
      </c>
      <c r="D67" s="96">
        <v>2406.8</v>
      </c>
      <c r="E67" s="96">
        <v>2406.822</v>
      </c>
      <c r="F67" s="76">
        <f t="shared" si="4"/>
        <v>52.631139295867044</v>
      </c>
      <c r="G67" s="76">
        <f t="shared" si="5"/>
        <v>100.00091407678244</v>
      </c>
    </row>
    <row r="68" spans="1:9" ht="56.25">
      <c r="A68" s="94">
        <v>41051500</v>
      </c>
      <c r="B68" s="75" t="s">
        <v>149</v>
      </c>
      <c r="C68" s="96">
        <v>7063.7</v>
      </c>
      <c r="D68" s="96">
        <v>3532.1</v>
      </c>
      <c r="E68" s="96">
        <v>3532.1</v>
      </c>
      <c r="F68" s="76">
        <f t="shared" si="4"/>
        <v>50.00353922165437</v>
      </c>
      <c r="G68" s="76">
        <f t="shared" si="5"/>
        <v>100</v>
      </c>
      <c r="I68" s="57" t="s">
        <v>88</v>
      </c>
    </row>
    <row r="69" spans="1:7" ht="37.5">
      <c r="A69" s="94">
        <v>41051600</v>
      </c>
      <c r="B69" s="75" t="s">
        <v>150</v>
      </c>
      <c r="C69" s="96">
        <v>183.024</v>
      </c>
      <c r="D69" s="96">
        <v>183.024</v>
      </c>
      <c r="E69" s="96">
        <v>183.024</v>
      </c>
      <c r="F69" s="76">
        <f t="shared" si="4"/>
        <v>100</v>
      </c>
      <c r="G69" s="76">
        <f t="shared" si="5"/>
        <v>100</v>
      </c>
    </row>
    <row r="70" spans="1:7" ht="18.75">
      <c r="A70" s="94">
        <v>41052000</v>
      </c>
      <c r="B70" s="75" t="s">
        <v>151</v>
      </c>
      <c r="C70" s="96">
        <v>1365.2</v>
      </c>
      <c r="D70" s="96">
        <v>1365.2</v>
      </c>
      <c r="E70" s="96">
        <v>1365.2</v>
      </c>
      <c r="F70" s="76">
        <f t="shared" si="4"/>
        <v>100</v>
      </c>
      <c r="G70" s="76">
        <f t="shared" si="5"/>
        <v>100</v>
      </c>
    </row>
    <row r="71" spans="1:7" ht="56.25">
      <c r="A71" s="94">
        <v>41054300</v>
      </c>
      <c r="B71" s="75" t="s">
        <v>152</v>
      </c>
      <c r="C71" s="96">
        <v>1537.5</v>
      </c>
      <c r="D71" s="96">
        <v>0</v>
      </c>
      <c r="E71" s="96">
        <v>0</v>
      </c>
      <c r="F71" s="76" t="s">
        <v>95</v>
      </c>
      <c r="G71" s="76" t="s">
        <v>95</v>
      </c>
    </row>
    <row r="72" spans="1:7" ht="18.75">
      <c r="A72" s="94">
        <v>41053900</v>
      </c>
      <c r="B72" s="75" t="s">
        <v>153</v>
      </c>
      <c r="C72" s="96">
        <v>11276.8</v>
      </c>
      <c r="D72" s="96">
        <v>9510.7</v>
      </c>
      <c r="E72" s="96">
        <v>5885.318</v>
      </c>
      <c r="F72" s="76">
        <f>E72/C72*100</f>
        <v>52.189610527809315</v>
      </c>
      <c r="G72" s="76">
        <f>E72/D72*100</f>
        <v>61.88101822158201</v>
      </c>
    </row>
    <row r="73" spans="1:9" ht="20.25">
      <c r="A73" s="98"/>
      <c r="B73" s="99" t="s">
        <v>154</v>
      </c>
      <c r="C73" s="100">
        <f>C10+C32+C52</f>
        <v>2383405.324</v>
      </c>
      <c r="D73" s="100">
        <f>D10+D32+D52</f>
        <v>1249308.724</v>
      </c>
      <c r="E73" s="100">
        <f>E10+E32+E52</f>
        <v>1269758.513</v>
      </c>
      <c r="F73" s="100">
        <f>E73/C73*100</f>
        <v>53.27497174794429</v>
      </c>
      <c r="G73" s="100">
        <f>E73/D73*100</f>
        <v>101.63688835330666</v>
      </c>
      <c r="I73" s="57" t="s">
        <v>88</v>
      </c>
    </row>
    <row r="74" spans="1:7" ht="20.25">
      <c r="A74" s="119" t="s">
        <v>155</v>
      </c>
      <c r="B74" s="119"/>
      <c r="C74" s="119"/>
      <c r="D74" s="119"/>
      <c r="E74" s="119"/>
      <c r="F74" s="119"/>
      <c r="G74" s="119"/>
    </row>
    <row r="75" spans="1:7" ht="20.25">
      <c r="A75" s="101">
        <v>10000000</v>
      </c>
      <c r="B75" s="102" t="s">
        <v>90</v>
      </c>
      <c r="C75" s="103">
        <f>C76</f>
        <v>234.3</v>
      </c>
      <c r="D75" s="103">
        <f>D76</f>
        <v>161.2</v>
      </c>
      <c r="E75" s="103">
        <f>E76+E77</f>
        <v>147.4</v>
      </c>
      <c r="F75" s="103">
        <f>E75/C75*100</f>
        <v>62.91079812206573</v>
      </c>
      <c r="G75" s="104">
        <f>E75/D75*100</f>
        <v>91.439205955335</v>
      </c>
    </row>
    <row r="76" spans="1:7" ht="18.75">
      <c r="A76" s="74">
        <v>19010000</v>
      </c>
      <c r="B76" s="75" t="s">
        <v>156</v>
      </c>
      <c r="C76" s="76">
        <v>234.3</v>
      </c>
      <c r="D76" s="76">
        <v>161.2</v>
      </c>
      <c r="E76" s="76">
        <v>147.4</v>
      </c>
      <c r="F76" s="76">
        <f>E76/C76*100</f>
        <v>62.91079812206573</v>
      </c>
      <c r="G76" s="85">
        <f>E76/D76*100</f>
        <v>91.439205955335</v>
      </c>
    </row>
    <row r="77" spans="1:7" ht="37.5">
      <c r="A77" s="74">
        <v>19050000</v>
      </c>
      <c r="B77" s="75" t="s">
        <v>157</v>
      </c>
      <c r="C77" s="76">
        <v>0</v>
      </c>
      <c r="D77" s="76">
        <v>0</v>
      </c>
      <c r="E77" s="76">
        <v>0</v>
      </c>
      <c r="F77" s="76" t="s">
        <v>95</v>
      </c>
      <c r="G77" s="76" t="s">
        <v>95</v>
      </c>
    </row>
    <row r="78" spans="1:11" ht="20.25">
      <c r="A78" s="101">
        <v>20000000</v>
      </c>
      <c r="B78" s="102" t="s">
        <v>115</v>
      </c>
      <c r="C78" s="103">
        <f>C80+C81+C83+C84+C82</f>
        <v>59420.123999999996</v>
      </c>
      <c r="D78" s="103">
        <f>D80+D81+D83+D84+D82</f>
        <v>30058.412</v>
      </c>
      <c r="E78" s="103">
        <f>E80+E81+E83+E84+E82+E79</f>
        <v>37855.66099999999</v>
      </c>
      <c r="F78" s="103">
        <f>E78/C78*100</f>
        <v>63.70848536095279</v>
      </c>
      <c r="G78" s="104">
        <f>E78/D78*100</f>
        <v>125.94032246281006</v>
      </c>
      <c r="K78" s="57" t="s">
        <v>88</v>
      </c>
    </row>
    <row r="79" spans="1:7" ht="37.5">
      <c r="A79" s="74">
        <v>21110000</v>
      </c>
      <c r="B79" s="75" t="s">
        <v>158</v>
      </c>
      <c r="C79" s="76">
        <v>0</v>
      </c>
      <c r="D79" s="76">
        <v>0</v>
      </c>
      <c r="E79" s="76">
        <v>1.2</v>
      </c>
      <c r="F79" s="76" t="s">
        <v>95</v>
      </c>
      <c r="G79" s="76" t="s">
        <v>95</v>
      </c>
    </row>
    <row r="80" spans="1:7" ht="37.5">
      <c r="A80" s="74">
        <v>24061600</v>
      </c>
      <c r="B80" s="75" t="s">
        <v>159</v>
      </c>
      <c r="C80" s="76">
        <v>420</v>
      </c>
      <c r="D80" s="76">
        <v>0</v>
      </c>
      <c r="E80" s="76">
        <v>0</v>
      </c>
      <c r="F80" s="105" t="s">
        <v>95</v>
      </c>
      <c r="G80" s="96" t="s">
        <v>95</v>
      </c>
    </row>
    <row r="81" spans="1:7" ht="75">
      <c r="A81" s="74">
        <v>24062100</v>
      </c>
      <c r="B81" s="75" t="s">
        <v>160</v>
      </c>
      <c r="C81" s="76">
        <v>50</v>
      </c>
      <c r="D81" s="76">
        <v>24</v>
      </c>
      <c r="E81" s="76">
        <v>13.047</v>
      </c>
      <c r="F81" s="76">
        <f aca="true" t="shared" si="6" ref="F81:F89">E81/C81*100</f>
        <v>26.094</v>
      </c>
      <c r="G81" s="76">
        <f aca="true" t="shared" si="7" ref="G81:G89">E81/D81*100</f>
        <v>54.362500000000004</v>
      </c>
    </row>
    <row r="82" spans="1:7" ht="18.75">
      <c r="A82" s="74">
        <v>24110700</v>
      </c>
      <c r="B82" s="75" t="s">
        <v>161</v>
      </c>
      <c r="C82" s="88">
        <v>0.024</v>
      </c>
      <c r="D82" s="88">
        <v>0.012</v>
      </c>
      <c r="E82" s="88">
        <v>0.013</v>
      </c>
      <c r="F82" s="76">
        <f t="shared" si="6"/>
        <v>54.166666666666664</v>
      </c>
      <c r="G82" s="76">
        <f t="shared" si="7"/>
        <v>108.33333333333333</v>
      </c>
    </row>
    <row r="83" spans="1:7" ht="37.5">
      <c r="A83" s="74">
        <v>24170000</v>
      </c>
      <c r="B83" s="75" t="s">
        <v>162</v>
      </c>
      <c r="C83" s="76">
        <v>10600</v>
      </c>
      <c r="D83" s="76">
        <v>5900</v>
      </c>
      <c r="E83" s="76">
        <v>9495.3</v>
      </c>
      <c r="F83" s="76">
        <f t="shared" si="6"/>
        <v>89.57830188679245</v>
      </c>
      <c r="G83" s="76">
        <f t="shared" si="7"/>
        <v>160.9372881355932</v>
      </c>
    </row>
    <row r="84" spans="1:7" ht="18.75">
      <c r="A84" s="74">
        <v>25000000</v>
      </c>
      <c r="B84" s="75" t="s">
        <v>163</v>
      </c>
      <c r="C84" s="76">
        <v>48350.1</v>
      </c>
      <c r="D84" s="76">
        <v>24134.4</v>
      </c>
      <c r="E84" s="76">
        <v>28346.101</v>
      </c>
      <c r="F84" s="76">
        <f t="shared" si="6"/>
        <v>58.62676809355099</v>
      </c>
      <c r="G84" s="85">
        <f t="shared" si="7"/>
        <v>117.45102840758419</v>
      </c>
    </row>
    <row r="85" spans="1:7" ht="20.25">
      <c r="A85" s="101">
        <v>30000000</v>
      </c>
      <c r="B85" s="102" t="s">
        <v>164</v>
      </c>
      <c r="C85" s="103">
        <f>C86+C87</f>
        <v>40000</v>
      </c>
      <c r="D85" s="103">
        <f>D86+D87</f>
        <v>28100</v>
      </c>
      <c r="E85" s="103">
        <f>E86+E87</f>
        <v>45593.023</v>
      </c>
      <c r="F85" s="103">
        <f t="shared" si="6"/>
        <v>113.9825575</v>
      </c>
      <c r="G85" s="104">
        <f t="shared" si="7"/>
        <v>162.25275088967973</v>
      </c>
    </row>
    <row r="86" spans="1:7" ht="37.5">
      <c r="A86" s="74">
        <v>31030000</v>
      </c>
      <c r="B86" s="75" t="s">
        <v>165</v>
      </c>
      <c r="C86" s="76">
        <v>33000</v>
      </c>
      <c r="D86" s="76">
        <v>25800</v>
      </c>
      <c r="E86" s="76">
        <v>37030.923</v>
      </c>
      <c r="F86" s="76">
        <f t="shared" si="6"/>
        <v>112.21491818181819</v>
      </c>
      <c r="G86" s="76">
        <f t="shared" si="7"/>
        <v>143.5307093023256</v>
      </c>
    </row>
    <row r="87" spans="1:7" ht="18.75">
      <c r="A87" s="74">
        <v>33010000</v>
      </c>
      <c r="B87" s="75" t="s">
        <v>166</v>
      </c>
      <c r="C87" s="76">
        <v>7000</v>
      </c>
      <c r="D87" s="76">
        <v>2300</v>
      </c>
      <c r="E87" s="76">
        <v>8562.1</v>
      </c>
      <c r="F87" s="76">
        <f t="shared" si="6"/>
        <v>122.31571428571428</v>
      </c>
      <c r="G87" s="85">
        <f t="shared" si="7"/>
        <v>372.26521739130436</v>
      </c>
    </row>
    <row r="88" spans="1:7" ht="22.5">
      <c r="A88" s="89">
        <v>40000000</v>
      </c>
      <c r="B88" s="91" t="s">
        <v>58</v>
      </c>
      <c r="C88" s="73">
        <f>C90+C89</f>
        <v>5143.200000000001</v>
      </c>
      <c r="D88" s="73">
        <f>D90+D89</f>
        <v>64.7</v>
      </c>
      <c r="E88" s="73">
        <f>E90+E89</f>
        <v>64.715</v>
      </c>
      <c r="F88" s="76">
        <f t="shared" si="6"/>
        <v>1.2582633379996888</v>
      </c>
      <c r="G88" s="85">
        <f t="shared" si="7"/>
        <v>100.02318392581144</v>
      </c>
    </row>
    <row r="89" spans="1:7" ht="18.75">
      <c r="A89" s="74">
        <v>41053900</v>
      </c>
      <c r="B89" s="93" t="s">
        <v>167</v>
      </c>
      <c r="C89" s="76">
        <v>323.6</v>
      </c>
      <c r="D89" s="76">
        <v>64.7</v>
      </c>
      <c r="E89" s="76">
        <v>64.715</v>
      </c>
      <c r="F89" s="76">
        <f t="shared" si="6"/>
        <v>19.998454882571075</v>
      </c>
      <c r="G89" s="85">
        <f t="shared" si="7"/>
        <v>100.02318392581144</v>
      </c>
    </row>
    <row r="90" spans="1:7" ht="18.75">
      <c r="A90" s="74">
        <v>42020000</v>
      </c>
      <c r="B90" s="75" t="s">
        <v>168</v>
      </c>
      <c r="C90" s="76">
        <v>4819.6</v>
      </c>
      <c r="D90" s="76">
        <v>0</v>
      </c>
      <c r="E90" s="76">
        <v>0</v>
      </c>
      <c r="F90" s="76" t="s">
        <v>95</v>
      </c>
      <c r="G90" s="85" t="s">
        <v>95</v>
      </c>
    </row>
    <row r="91" spans="1:7" ht="20.25">
      <c r="A91" s="101">
        <v>50000000</v>
      </c>
      <c r="B91" s="102" t="s">
        <v>169</v>
      </c>
      <c r="C91" s="103">
        <f>C92</f>
        <v>6811.2</v>
      </c>
      <c r="D91" s="103">
        <v>3348.7</v>
      </c>
      <c r="E91" s="103">
        <v>4334</v>
      </c>
      <c r="F91" s="103">
        <f>E91/C91*100</f>
        <v>63.63049095607235</v>
      </c>
      <c r="G91" s="104">
        <f>E91/D91*100</f>
        <v>129.42335831815333</v>
      </c>
    </row>
    <row r="92" spans="1:7" ht="37.5">
      <c r="A92" s="74">
        <v>50110000</v>
      </c>
      <c r="B92" s="75" t="s">
        <v>170</v>
      </c>
      <c r="C92" s="76">
        <v>6811.2</v>
      </c>
      <c r="D92" s="76">
        <v>3348.7</v>
      </c>
      <c r="E92" s="76">
        <v>4334</v>
      </c>
      <c r="F92" s="76">
        <f>E92/C92*100</f>
        <v>63.63049095607235</v>
      </c>
      <c r="G92" s="76">
        <f>E92/D92*100</f>
        <v>129.42335831815333</v>
      </c>
    </row>
    <row r="93" spans="1:7" ht="40.5">
      <c r="A93" s="106"/>
      <c r="B93" s="99" t="s">
        <v>171</v>
      </c>
      <c r="C93" s="103">
        <f>C75+C78+C85+C91+C88</f>
        <v>111608.824</v>
      </c>
      <c r="D93" s="103">
        <f>D75+D78+D85+D91+D88</f>
        <v>61733.011999999995</v>
      </c>
      <c r="E93" s="103">
        <f>E75+E78+E85+E91+E88</f>
        <v>87994.799</v>
      </c>
      <c r="F93" s="103">
        <f>E93/C93*100</f>
        <v>78.84215230150619</v>
      </c>
      <c r="G93" s="103">
        <f>E93/D93*100</f>
        <v>142.5409131179279</v>
      </c>
    </row>
    <row r="94" spans="1:7" ht="19.5">
      <c r="A94" s="107"/>
      <c r="B94" s="81" t="s">
        <v>172</v>
      </c>
      <c r="C94" s="82">
        <f>C83+C86+C87+C89</f>
        <v>50923.6</v>
      </c>
      <c r="D94" s="82">
        <f>D83+D86+D87+D89</f>
        <v>34064.7</v>
      </c>
      <c r="E94" s="82">
        <f>E83+E86+E87+E89</f>
        <v>55153.03799999999</v>
      </c>
      <c r="F94" s="82">
        <f>E94/C94*100</f>
        <v>108.30545758744472</v>
      </c>
      <c r="G94" s="83">
        <f>E94/D94*100</f>
        <v>161.90671868532527</v>
      </c>
    </row>
    <row r="95" spans="1:7" ht="20.25">
      <c r="A95" s="120" t="s">
        <v>173</v>
      </c>
      <c r="B95" s="120"/>
      <c r="C95" s="103">
        <f>C73+C93</f>
        <v>2495014.148</v>
      </c>
      <c r="D95" s="103">
        <f>D73+D93</f>
        <v>1311041.736</v>
      </c>
      <c r="E95" s="103">
        <f>E73+E93</f>
        <v>1357753.312</v>
      </c>
      <c r="F95" s="103">
        <f>E95/C95*100</f>
        <v>54.41866183758409</v>
      </c>
      <c r="G95" s="104">
        <f>E95/D95*100</f>
        <v>103.56293584844349</v>
      </c>
    </row>
    <row r="96" spans="1:7" ht="18.75">
      <c r="A96" s="108"/>
      <c r="B96" s="109"/>
      <c r="C96" s="110"/>
      <c r="D96" s="110"/>
      <c r="E96" s="110"/>
      <c r="F96" s="110"/>
      <c r="G96" s="111"/>
    </row>
    <row r="97" spans="1:7" ht="18.75">
      <c r="A97" s="108"/>
      <c r="B97" s="109" t="s">
        <v>174</v>
      </c>
      <c r="C97" s="110"/>
      <c r="D97" s="110"/>
      <c r="E97" s="110"/>
      <c r="F97" s="110" t="s">
        <v>175</v>
      </c>
      <c r="G97" s="111"/>
    </row>
    <row r="98" spans="1:7" ht="33" customHeight="1">
      <c r="A98" s="112"/>
      <c r="B98" s="112"/>
      <c r="C98" s="112"/>
      <c r="D98" s="112"/>
      <c r="E98" s="112"/>
      <c r="F98" s="112"/>
      <c r="G98" s="112"/>
    </row>
    <row r="99" spans="1:7" ht="18.75">
      <c r="A99" s="121"/>
      <c r="B99" s="121"/>
      <c r="C99" s="121"/>
      <c r="D99" s="121"/>
      <c r="E99" s="121"/>
      <c r="F99" s="121"/>
      <c r="G99" s="121"/>
    </row>
    <row r="100" spans="1:7" ht="15.75">
      <c r="A100" s="59"/>
      <c r="B100" s="59"/>
      <c r="C100" s="59"/>
      <c r="D100" s="59"/>
      <c r="E100" s="59"/>
      <c r="F100" s="59"/>
      <c r="G100" s="59"/>
    </row>
  </sheetData>
  <sheetProtection/>
  <mergeCells count="12">
    <mergeCell ref="A9:G9"/>
    <mergeCell ref="A74:G74"/>
    <mergeCell ref="A95:B95"/>
    <mergeCell ref="A99:G99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77" zoomScalePageLayoutView="0" workbookViewId="0" topLeftCell="A1">
      <selection activeCell="G3" sqref="G3"/>
    </sheetView>
  </sheetViews>
  <sheetFormatPr defaultColWidth="8.796875" defaultRowHeight="15"/>
  <cols>
    <col min="1" max="1" width="9.8984375" style="0" customWidth="1"/>
    <col min="2" max="2" width="37.69921875" style="1" customWidth="1"/>
    <col min="3" max="3" width="11.3984375" style="0" customWidth="1"/>
    <col min="4" max="4" width="11" style="0" customWidth="1"/>
    <col min="5" max="5" width="11.3984375" style="0" customWidth="1"/>
    <col min="6" max="6" width="10.69921875" style="0" customWidth="1"/>
    <col min="7" max="7" width="11" style="0" customWidth="1"/>
  </cols>
  <sheetData>
    <row r="1" spans="5:7" ht="15.75">
      <c r="E1" s="13"/>
      <c r="F1" s="13"/>
      <c r="G1" s="5" t="s">
        <v>23</v>
      </c>
    </row>
    <row r="2" spans="5:7" ht="15.75">
      <c r="E2" s="13"/>
      <c r="F2" s="13"/>
      <c r="G2" s="7" t="s">
        <v>76</v>
      </c>
    </row>
    <row r="3" spans="5:7" ht="15.75">
      <c r="E3" s="13"/>
      <c r="F3" s="13"/>
      <c r="G3" s="7" t="s">
        <v>189</v>
      </c>
    </row>
    <row r="4" spans="2:7" ht="61.5" customHeight="1">
      <c r="B4" s="7"/>
      <c r="C4" s="8"/>
      <c r="D4" s="8"/>
      <c r="E4" s="13"/>
      <c r="F4" s="13"/>
      <c r="G4" s="7"/>
    </row>
    <row r="5" spans="1:7" ht="15.75">
      <c r="A5" s="122" t="s">
        <v>7</v>
      </c>
      <c r="B5" s="122"/>
      <c r="C5" s="122"/>
      <c r="D5" s="122"/>
      <c r="E5" s="122"/>
      <c r="F5" s="122"/>
      <c r="G5" s="122"/>
    </row>
    <row r="6" spans="1:7" ht="21" customHeight="1">
      <c r="A6" s="122" t="s">
        <v>69</v>
      </c>
      <c r="B6" s="122"/>
      <c r="C6" s="122"/>
      <c r="D6" s="122"/>
      <c r="E6" s="122"/>
      <c r="F6" s="122"/>
      <c r="G6" s="122"/>
    </row>
    <row r="7" spans="1:7" ht="23.25" customHeight="1">
      <c r="A7" s="123" t="s">
        <v>22</v>
      </c>
      <c r="B7" s="123"/>
      <c r="C7" s="123"/>
      <c r="D7" s="123"/>
      <c r="E7" s="123"/>
      <c r="F7" s="123"/>
      <c r="G7" s="123"/>
    </row>
    <row r="8" ht="32.25" customHeight="1" thickBot="1">
      <c r="G8" s="2" t="s">
        <v>6</v>
      </c>
    </row>
    <row r="9" spans="1:7" ht="32.25" customHeight="1">
      <c r="A9" s="125" t="s">
        <v>21</v>
      </c>
      <c r="B9" s="129"/>
      <c r="C9" s="131" t="s">
        <v>65</v>
      </c>
      <c r="D9" s="132"/>
      <c r="E9" s="133" t="s">
        <v>70</v>
      </c>
      <c r="F9" s="133"/>
      <c r="G9" s="6"/>
    </row>
    <row r="10" spans="1:7" ht="54.75" customHeight="1">
      <c r="A10" s="126"/>
      <c r="B10" s="130"/>
      <c r="C10" s="40" t="s">
        <v>0</v>
      </c>
      <c r="D10" s="40" t="s">
        <v>1</v>
      </c>
      <c r="E10" s="40" t="s">
        <v>0</v>
      </c>
      <c r="F10" s="40" t="s">
        <v>1</v>
      </c>
      <c r="G10" s="41" t="s">
        <v>14</v>
      </c>
    </row>
    <row r="11" spans="1:7" ht="17.25" customHeight="1">
      <c r="A11" s="9" t="s">
        <v>59</v>
      </c>
      <c r="B11" s="19" t="s">
        <v>15</v>
      </c>
      <c r="C11" s="45">
        <v>132497.4</v>
      </c>
      <c r="D11" s="46">
        <f>C11/C25*100</f>
        <v>6.380006314644876</v>
      </c>
      <c r="E11" s="46">
        <v>59049</v>
      </c>
      <c r="F11" s="46">
        <f>E11/E25*100</f>
        <v>5.331395880589516</v>
      </c>
      <c r="G11" s="47">
        <f aca="true" t="shared" si="0" ref="G11:G25">E11/C11*100</f>
        <v>44.566157524600484</v>
      </c>
    </row>
    <row r="12" spans="1:7" ht="15.75">
      <c r="A12" s="9" t="s">
        <v>49</v>
      </c>
      <c r="B12" s="19" t="s">
        <v>2</v>
      </c>
      <c r="C12" s="45">
        <v>871327.5</v>
      </c>
      <c r="D12" s="46">
        <f>C12/C25*100</f>
        <v>41.95610594716375</v>
      </c>
      <c r="E12" s="46">
        <v>471115.1</v>
      </c>
      <c r="F12" s="46">
        <f>E12/E25*100</f>
        <v>42.53587873500851</v>
      </c>
      <c r="G12" s="47">
        <f t="shared" si="0"/>
        <v>54.0686596027326</v>
      </c>
    </row>
    <row r="13" spans="1:7" ht="15.75">
      <c r="A13" s="9" t="s">
        <v>50</v>
      </c>
      <c r="B13" s="19" t="s">
        <v>19</v>
      </c>
      <c r="C13" s="45">
        <v>244728.5</v>
      </c>
      <c r="D13" s="46">
        <f>C13/C25*100</f>
        <v>11.784151050311694</v>
      </c>
      <c r="E13" s="46">
        <v>116729.9</v>
      </c>
      <c r="F13" s="46">
        <f>E13/E25*100</f>
        <v>10.539269217118429</v>
      </c>
      <c r="G13" s="47">
        <f t="shared" si="0"/>
        <v>47.69771399734808</v>
      </c>
    </row>
    <row r="14" spans="1:7" ht="31.5">
      <c r="A14" s="9" t="s">
        <v>51</v>
      </c>
      <c r="B14" s="19" t="s">
        <v>60</v>
      </c>
      <c r="C14" s="45">
        <v>529210</v>
      </c>
      <c r="D14" s="46">
        <f>C14/C25*100</f>
        <v>25.482486009334636</v>
      </c>
      <c r="E14" s="46">
        <v>303529</v>
      </c>
      <c r="F14" s="46">
        <f>E14/E25*100</f>
        <v>27.40492235667759</v>
      </c>
      <c r="G14" s="47">
        <f t="shared" si="0"/>
        <v>57.35511422686647</v>
      </c>
    </row>
    <row r="15" spans="1:7" ht="29.25" customHeight="1">
      <c r="A15" s="9" t="s">
        <v>53</v>
      </c>
      <c r="B15" s="19" t="s">
        <v>4</v>
      </c>
      <c r="C15" s="45">
        <v>41465.3</v>
      </c>
      <c r="D15" s="46">
        <f>C15/C25*100</f>
        <v>1.996634468590661</v>
      </c>
      <c r="E15" s="46">
        <v>19714.4</v>
      </c>
      <c r="F15" s="46">
        <f>E15/E25*100</f>
        <v>1.779966992638215</v>
      </c>
      <c r="G15" s="47">
        <f t="shared" si="0"/>
        <v>47.544332248892445</v>
      </c>
    </row>
    <row r="16" spans="1:7" ht="15.75">
      <c r="A16" s="9" t="s">
        <v>54</v>
      </c>
      <c r="B16" s="19" t="s">
        <v>5</v>
      </c>
      <c r="C16" s="45">
        <v>36914.7</v>
      </c>
      <c r="D16" s="46">
        <f>C16/C25*100</f>
        <v>1.7775142689835515</v>
      </c>
      <c r="E16" s="46">
        <v>18272.6</v>
      </c>
      <c r="F16" s="46">
        <f>E16/E25*100</f>
        <v>1.6497902482287587</v>
      </c>
      <c r="G16" s="47">
        <f t="shared" si="0"/>
        <v>49.49952187069108</v>
      </c>
    </row>
    <row r="17" spans="1:7" ht="15.75">
      <c r="A17" s="9" t="s">
        <v>52</v>
      </c>
      <c r="B17" s="19" t="s">
        <v>61</v>
      </c>
      <c r="C17" s="45">
        <v>140343.8</v>
      </c>
      <c r="D17" s="46">
        <f>C17/C25*100</f>
        <v>6.757825664664044</v>
      </c>
      <c r="E17" s="46">
        <v>76769.8</v>
      </c>
      <c r="F17" s="46">
        <f>E17/E25*100</f>
        <v>6.931365399476384</v>
      </c>
      <c r="G17" s="47">
        <f t="shared" si="0"/>
        <v>54.70124081006785</v>
      </c>
    </row>
    <row r="18" spans="1:7" ht="15.75">
      <c r="A18" s="9" t="s">
        <v>55</v>
      </c>
      <c r="B18" s="19" t="s">
        <v>62</v>
      </c>
      <c r="C18" s="45">
        <v>8345.2</v>
      </c>
      <c r="D18" s="46">
        <f>C18/C25*100</f>
        <v>0.40183753565711056</v>
      </c>
      <c r="E18" s="46">
        <v>7449.6</v>
      </c>
      <c r="F18" s="46">
        <f>E18/E25*100</f>
        <v>0.6726069324127362</v>
      </c>
      <c r="G18" s="47">
        <f t="shared" si="0"/>
        <v>89.26808225087474</v>
      </c>
    </row>
    <row r="19" spans="1:7" ht="16.5" customHeight="1">
      <c r="A19" s="9" t="s">
        <v>48</v>
      </c>
      <c r="B19" s="19" t="s">
        <v>56</v>
      </c>
      <c r="C19" s="48">
        <v>3724.1</v>
      </c>
      <c r="D19" s="46">
        <f>C19/C25*100</f>
        <v>0.1793226245674933</v>
      </c>
      <c r="E19" s="46">
        <v>407.6</v>
      </c>
      <c r="F19" s="46">
        <f>E19/E25*100</f>
        <v>0.036801249147797366</v>
      </c>
      <c r="G19" s="47">
        <f t="shared" si="0"/>
        <v>10.944926290915927</v>
      </c>
    </row>
    <row r="20" spans="1:7" ht="15.75">
      <c r="A20" s="9" t="s">
        <v>57</v>
      </c>
      <c r="B20" s="19" t="s">
        <v>58</v>
      </c>
      <c r="C20" s="48">
        <v>68203.2</v>
      </c>
      <c r="D20" s="46">
        <f>C20/C25*100</f>
        <v>3.284116116082183</v>
      </c>
      <c r="E20" s="46">
        <v>34534.1</v>
      </c>
      <c r="F20" s="46">
        <f>E20/E25*100</f>
        <v>3.1180029887020333</v>
      </c>
      <c r="G20" s="47">
        <f t="shared" si="0"/>
        <v>50.634134468763925</v>
      </c>
    </row>
    <row r="21" spans="1:7" ht="0.75" customHeight="1">
      <c r="A21" s="9"/>
      <c r="B21" s="19"/>
      <c r="C21" s="48"/>
      <c r="D21" s="46">
        <f>C21/C25*100</f>
        <v>0</v>
      </c>
      <c r="E21" s="46"/>
      <c r="F21" s="46">
        <f>E21/E25*100</f>
        <v>0</v>
      </c>
      <c r="G21" s="47" t="e">
        <f t="shared" si="0"/>
        <v>#DIV/0!</v>
      </c>
    </row>
    <row r="22" spans="1:7" ht="0.75" customHeight="1">
      <c r="A22" s="9"/>
      <c r="B22" s="19"/>
      <c r="C22" s="45"/>
      <c r="D22" s="46">
        <f>C22/C25*100</f>
        <v>0</v>
      </c>
      <c r="E22" s="46"/>
      <c r="F22" s="46">
        <f>E22/E25*100</f>
        <v>0</v>
      </c>
      <c r="G22" s="47" t="e">
        <f t="shared" si="0"/>
        <v>#DIV/0!</v>
      </c>
    </row>
    <row r="23" spans="1:7" ht="15.75" hidden="1">
      <c r="A23" s="9"/>
      <c r="B23" s="19"/>
      <c r="C23" s="45"/>
      <c r="D23" s="46">
        <f>C23/C25*100</f>
        <v>0</v>
      </c>
      <c r="E23" s="46"/>
      <c r="F23" s="46">
        <f>E23/E25*100</f>
        <v>0</v>
      </c>
      <c r="G23" s="47" t="e">
        <f t="shared" si="0"/>
        <v>#DIV/0!</v>
      </c>
    </row>
    <row r="24" spans="1:7" ht="15.75" hidden="1">
      <c r="A24" s="9"/>
      <c r="B24" s="19"/>
      <c r="C24" s="45"/>
      <c r="D24" s="46">
        <f>C24/C25*100</f>
        <v>0</v>
      </c>
      <c r="E24" s="46"/>
      <c r="F24" s="46">
        <f>E24/E25*100</f>
        <v>0</v>
      </c>
      <c r="G24" s="47" t="e">
        <f t="shared" si="0"/>
        <v>#DIV/0!</v>
      </c>
    </row>
    <row r="25" spans="1:7" ht="44.25" customHeight="1">
      <c r="A25" s="9"/>
      <c r="B25" s="20" t="s">
        <v>13</v>
      </c>
      <c r="C25" s="49">
        <f>C11+C12+C13+C14+C15+C16+C17+C18+C19+C20+C21+C22+C23+C24</f>
        <v>2076759.7</v>
      </c>
      <c r="D25" s="49">
        <f>SUM(D11:D24)</f>
        <v>99.99999999999999</v>
      </c>
      <c r="E25" s="49">
        <f>E11+E12+E13+E14+E15+E16+E17+E18+E19+E20+E21+E22+E23+E24</f>
        <v>1107571.1000000003</v>
      </c>
      <c r="F25" s="49">
        <f>SUM(F11:F24)</f>
        <v>99.99999999999997</v>
      </c>
      <c r="G25" s="50">
        <f t="shared" si="0"/>
        <v>53.33169263637003</v>
      </c>
    </row>
    <row r="26" spans="1:7" ht="47.25" customHeight="1">
      <c r="A26" s="9"/>
      <c r="B26" s="127" t="s">
        <v>12</v>
      </c>
      <c r="C26" s="127"/>
      <c r="D26" s="127"/>
      <c r="E26" s="127"/>
      <c r="F26" s="127"/>
      <c r="G26" s="128"/>
    </row>
    <row r="27" spans="1:7" ht="22.5" customHeight="1">
      <c r="A27" s="9" t="s">
        <v>59</v>
      </c>
      <c r="B27" s="11" t="s">
        <v>15</v>
      </c>
      <c r="C27" s="51">
        <v>4324.3</v>
      </c>
      <c r="D27" s="52">
        <f>C27/C36*100</f>
        <v>0.49500932656959096</v>
      </c>
      <c r="E27" s="53">
        <v>2654</v>
      </c>
      <c r="F27" s="52">
        <f>E27/E36*100</f>
        <v>1.7755703200107578</v>
      </c>
      <c r="G27" s="54">
        <f aca="true" t="shared" si="1" ref="G27:G37">E27/C27*100</f>
        <v>61.374095229285665</v>
      </c>
    </row>
    <row r="28" spans="1:7" ht="15.75">
      <c r="A28" s="9" t="s">
        <v>49</v>
      </c>
      <c r="B28" s="11" t="s">
        <v>2</v>
      </c>
      <c r="C28" s="51">
        <v>105275.5</v>
      </c>
      <c r="D28" s="52">
        <f>C28/C36*100</f>
        <v>12.051049732737546</v>
      </c>
      <c r="E28" s="53">
        <v>35251.5</v>
      </c>
      <c r="F28" s="52">
        <f>E28/E36*100</f>
        <v>23.583842176284563</v>
      </c>
      <c r="G28" s="54">
        <f t="shared" si="1"/>
        <v>33.48499888388087</v>
      </c>
    </row>
    <row r="29" spans="1:7" ht="15.75">
      <c r="A29" s="9" t="s">
        <v>50</v>
      </c>
      <c r="B29" s="11" t="s">
        <v>3</v>
      </c>
      <c r="C29" s="51">
        <v>14852.1</v>
      </c>
      <c r="D29" s="52">
        <f>C29/C36*100</f>
        <v>1.7001429177310137</v>
      </c>
      <c r="E29" s="53">
        <v>8666.7</v>
      </c>
      <c r="F29" s="52">
        <f>E29/E36*100</f>
        <v>5.798167028047187</v>
      </c>
      <c r="G29" s="54">
        <f t="shared" si="1"/>
        <v>58.35336417072333</v>
      </c>
    </row>
    <row r="30" spans="1:7" ht="31.5">
      <c r="A30" s="9" t="s">
        <v>51</v>
      </c>
      <c r="B30" s="11" t="s">
        <v>16</v>
      </c>
      <c r="C30" s="51">
        <v>511.3</v>
      </c>
      <c r="D30" s="52">
        <f>C30/C36*100</f>
        <v>0.05852930385843532</v>
      </c>
      <c r="E30" s="53">
        <v>374.9</v>
      </c>
      <c r="F30" s="52">
        <f>E30/E36*100</f>
        <v>0.2508143605772543</v>
      </c>
      <c r="G30" s="54">
        <f t="shared" si="1"/>
        <v>73.32290240563269</v>
      </c>
    </row>
    <row r="31" spans="1:7" ht="16.5" customHeight="1">
      <c r="A31" s="9" t="s">
        <v>53</v>
      </c>
      <c r="B31" s="11" t="s">
        <v>4</v>
      </c>
      <c r="C31" s="51">
        <v>11598.1</v>
      </c>
      <c r="D31" s="52">
        <f>C31/C36*100</f>
        <v>1.327652491845333</v>
      </c>
      <c r="E31" s="53">
        <v>3877</v>
      </c>
      <c r="F31" s="52">
        <f>E31/E36*100</f>
        <v>2.59377774328625</v>
      </c>
      <c r="G31" s="54">
        <f t="shared" si="1"/>
        <v>33.4278890507928</v>
      </c>
    </row>
    <row r="32" spans="1:7" ht="15.75">
      <c r="A32" s="9" t="s">
        <v>54</v>
      </c>
      <c r="B32" s="11" t="s">
        <v>5</v>
      </c>
      <c r="C32" s="51">
        <v>13911.4</v>
      </c>
      <c r="D32" s="52">
        <f>C32/C36*100</f>
        <v>1.5924595300141544</v>
      </c>
      <c r="E32" s="53">
        <v>2463.6</v>
      </c>
      <c r="F32" s="52">
        <f>E32/E36*100</f>
        <v>1.6481895404591194</v>
      </c>
      <c r="G32" s="54">
        <f t="shared" si="1"/>
        <v>17.70921690124646</v>
      </c>
    </row>
    <row r="33" spans="1:7" ht="15.75">
      <c r="A33" s="9" t="s">
        <v>52</v>
      </c>
      <c r="B33" s="11" t="s">
        <v>20</v>
      </c>
      <c r="C33" s="51">
        <v>163502.9</v>
      </c>
      <c r="D33" s="52">
        <f>C33/C36*100</f>
        <v>18.716430502318335</v>
      </c>
      <c r="E33" s="53">
        <v>43649.4</v>
      </c>
      <c r="F33" s="52">
        <f>E33/E36*100</f>
        <v>29.20217751555296</v>
      </c>
      <c r="G33" s="54">
        <f t="shared" si="1"/>
        <v>26.69640721968846</v>
      </c>
    </row>
    <row r="34" spans="1:7" ht="20.25" customHeight="1">
      <c r="A34" s="9" t="s">
        <v>55</v>
      </c>
      <c r="B34" s="11" t="s">
        <v>62</v>
      </c>
      <c r="C34" s="51">
        <v>553435.9</v>
      </c>
      <c r="D34" s="52">
        <f>C34/C36*100</f>
        <v>63.3526656703826</v>
      </c>
      <c r="E34" s="53">
        <v>52465.9</v>
      </c>
      <c r="F34" s="52">
        <f>E34/E36*100</f>
        <v>35.10056324515916</v>
      </c>
      <c r="G34" s="54">
        <f t="shared" si="1"/>
        <v>9.480031924202965</v>
      </c>
    </row>
    <row r="35" spans="1:7" ht="24" customHeight="1">
      <c r="A35" s="9" t="s">
        <v>48</v>
      </c>
      <c r="B35" s="11" t="s">
        <v>56</v>
      </c>
      <c r="C35" s="51">
        <v>6168</v>
      </c>
      <c r="D35" s="46">
        <f>C35/C36*100</f>
        <v>0.7060605245429866</v>
      </c>
      <c r="E35" s="53">
        <v>70.1</v>
      </c>
      <c r="F35" s="52">
        <f>E35/E36*100</f>
        <v>0.0468980706227408</v>
      </c>
      <c r="G35" s="54">
        <f t="shared" si="1"/>
        <v>1.1365110246433203</v>
      </c>
    </row>
    <row r="36" spans="1:7" s="3" customFormat="1" ht="15.75">
      <c r="A36" s="9"/>
      <c r="B36" s="12" t="s">
        <v>18</v>
      </c>
      <c r="C36" s="49">
        <f>SUM(C27:C35)</f>
        <v>873579.5</v>
      </c>
      <c r="D36" s="49">
        <f>D27+D28+D29+D30+D31+D32+D33+D34+D35</f>
        <v>100</v>
      </c>
      <c r="E36" s="49">
        <f>SUM(E27:E35)</f>
        <v>149473.1</v>
      </c>
      <c r="F36" s="49">
        <v>100</v>
      </c>
      <c r="G36" s="50">
        <f t="shared" si="1"/>
        <v>17.110417540704653</v>
      </c>
    </row>
    <row r="37" spans="1:8" s="17" customFormat="1" ht="54.75" customHeight="1">
      <c r="A37" s="9"/>
      <c r="B37" s="12" t="s">
        <v>17</v>
      </c>
      <c r="C37" s="49">
        <f>C36+C25</f>
        <v>2950339.2</v>
      </c>
      <c r="D37" s="49"/>
      <c r="E37" s="49">
        <f>E36+E25</f>
        <v>1257044.2000000004</v>
      </c>
      <c r="F37" s="49"/>
      <c r="G37" s="50">
        <f t="shared" si="1"/>
        <v>42.606768740353665</v>
      </c>
      <c r="H37" s="3"/>
    </row>
    <row r="38" spans="2:7" ht="7.5" customHeight="1">
      <c r="B38" s="124"/>
      <c r="C38" s="124"/>
      <c r="D38" s="4"/>
      <c r="E38" s="4"/>
      <c r="F38" s="4"/>
      <c r="G38" s="4"/>
    </row>
    <row r="39" spans="1:8" ht="71.25" customHeight="1">
      <c r="A39" s="14"/>
      <c r="B39" s="10" t="s">
        <v>24</v>
      </c>
      <c r="C39" s="18"/>
      <c r="D39" s="10"/>
      <c r="E39" t="s">
        <v>25</v>
      </c>
      <c r="F39" s="13"/>
      <c r="G39" s="15"/>
      <c r="H39" s="15"/>
    </row>
    <row r="40" ht="15.75">
      <c r="F40" s="16"/>
    </row>
  </sheetData>
  <sheetProtection/>
  <mergeCells count="9">
    <mergeCell ref="A6:G6"/>
    <mergeCell ref="A5:G5"/>
    <mergeCell ref="A7:G7"/>
    <mergeCell ref="B38:C38"/>
    <mergeCell ref="A9:A10"/>
    <mergeCell ref="B26:G26"/>
    <mergeCell ref="B9:B10"/>
    <mergeCell ref="C9:D9"/>
    <mergeCell ref="E9:F9"/>
  </mergeCells>
  <printOptions horizontalCentered="1"/>
  <pageMargins left="0.5905511811023623" right="0.1968503937007874" top="0.1968503937007874" bottom="0.1968503937007874" header="0.1968503937007874" footer="1.102362204724409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00" workbookViewId="0" topLeftCell="A1">
      <selection activeCell="E10" sqref="E10"/>
    </sheetView>
  </sheetViews>
  <sheetFormatPr defaultColWidth="8" defaultRowHeight="15"/>
  <cols>
    <col min="1" max="1" width="5.09765625" style="21" customWidth="1"/>
    <col min="2" max="2" width="54.5" style="21" customWidth="1"/>
    <col min="3" max="3" width="16.8984375" style="21" customWidth="1"/>
    <col min="4" max="4" width="14.09765625" style="21" customWidth="1"/>
    <col min="5" max="16384" width="8" style="21" customWidth="1"/>
  </cols>
  <sheetData>
    <row r="1" ht="15.75">
      <c r="C1" s="22" t="s">
        <v>176</v>
      </c>
    </row>
    <row r="2" ht="15.75">
      <c r="C2" s="22" t="s">
        <v>186</v>
      </c>
    </row>
    <row r="3" ht="15.75">
      <c r="C3" s="22" t="s">
        <v>190</v>
      </c>
    </row>
    <row r="4" ht="15.75">
      <c r="C4" s="22"/>
    </row>
    <row r="5" ht="15.75">
      <c r="C5" s="22"/>
    </row>
    <row r="6" spans="1:3" ht="15.75" customHeight="1">
      <c r="A6" s="134" t="s">
        <v>11</v>
      </c>
      <c r="B6" s="134"/>
      <c r="C6" s="134"/>
    </row>
    <row r="7" spans="1:3" ht="31.5" customHeight="1">
      <c r="A7" s="135" t="s">
        <v>71</v>
      </c>
      <c r="B7" s="135"/>
      <c r="C7" s="135"/>
    </row>
    <row r="8" spans="1:3" ht="15.75">
      <c r="A8" s="136" t="s">
        <v>26</v>
      </c>
      <c r="B8" s="136"/>
      <c r="C8" s="136"/>
    </row>
    <row r="9" spans="1:3" ht="15.75">
      <c r="A9" s="23"/>
      <c r="B9" s="23"/>
      <c r="C9" s="23"/>
    </row>
    <row r="10" spans="1:3" ht="9.75" customHeight="1">
      <c r="A10" s="23"/>
      <c r="B10" s="23"/>
      <c r="C10" s="23"/>
    </row>
    <row r="11" ht="15.75">
      <c r="C11" s="22" t="s">
        <v>8</v>
      </c>
    </row>
    <row r="12" spans="1:3" ht="31.5">
      <c r="A12" s="42" t="s">
        <v>9</v>
      </c>
      <c r="B12" s="42" t="s">
        <v>27</v>
      </c>
      <c r="C12" s="42" t="s">
        <v>0</v>
      </c>
    </row>
    <row r="13" spans="1:3" ht="15.75">
      <c r="A13" s="137"/>
      <c r="B13" s="25" t="s">
        <v>28</v>
      </c>
      <c r="C13" s="138">
        <f>C15+C17+C18+C19+C20+C21+C22+C23+C24+C25</f>
        <v>4334</v>
      </c>
    </row>
    <row r="14" spans="1:3" ht="15.75">
      <c r="A14" s="137"/>
      <c r="B14" s="25" t="s">
        <v>29</v>
      </c>
      <c r="C14" s="138"/>
    </row>
    <row r="15" spans="1:3" ht="18.75" customHeight="1">
      <c r="A15" s="137">
        <v>1</v>
      </c>
      <c r="B15" s="139" t="s">
        <v>30</v>
      </c>
      <c r="C15" s="141"/>
    </row>
    <row r="16" spans="1:3" ht="12.75" customHeight="1">
      <c r="A16" s="137"/>
      <c r="B16" s="140"/>
      <c r="C16" s="141"/>
    </row>
    <row r="17" spans="1:3" ht="31.5">
      <c r="A17" s="24">
        <v>2</v>
      </c>
      <c r="B17" s="26" t="s">
        <v>31</v>
      </c>
      <c r="C17" s="27">
        <v>5.1</v>
      </c>
    </row>
    <row r="18" spans="1:3" ht="67.5" customHeight="1">
      <c r="A18" s="24">
        <v>3</v>
      </c>
      <c r="B18" s="26" t="s">
        <v>32</v>
      </c>
      <c r="C18" s="27"/>
    </row>
    <row r="19" spans="1:3" ht="47.25">
      <c r="A19" s="24">
        <v>4</v>
      </c>
      <c r="B19" s="26" t="s">
        <v>33</v>
      </c>
      <c r="C19" s="27">
        <v>3890</v>
      </c>
    </row>
    <row r="20" spans="1:3" ht="31.5">
      <c r="A20" s="24">
        <v>5</v>
      </c>
      <c r="B20" s="26" t="s">
        <v>34</v>
      </c>
      <c r="C20" s="27"/>
    </row>
    <row r="21" spans="1:3" ht="15.75">
      <c r="A21" s="24">
        <v>6</v>
      </c>
      <c r="B21" s="26" t="s">
        <v>35</v>
      </c>
      <c r="C21" s="27">
        <v>113.5</v>
      </c>
    </row>
    <row r="22" spans="1:3" ht="35.25" customHeight="1">
      <c r="A22" s="24">
        <v>7</v>
      </c>
      <c r="B22" s="26" t="s">
        <v>36</v>
      </c>
      <c r="C22" s="27">
        <v>13.3</v>
      </c>
    </row>
    <row r="23" spans="1:3" ht="35.25" customHeight="1">
      <c r="A23" s="24">
        <v>8</v>
      </c>
      <c r="B23" s="26" t="s">
        <v>37</v>
      </c>
      <c r="C23" s="27"/>
    </row>
    <row r="24" spans="1:3" ht="25.5" customHeight="1">
      <c r="A24" s="24">
        <v>9</v>
      </c>
      <c r="B24" s="26" t="s">
        <v>38</v>
      </c>
      <c r="C24" s="27">
        <v>5.1</v>
      </c>
    </row>
    <row r="25" spans="1:3" ht="48.75" customHeight="1">
      <c r="A25" s="24">
        <v>10</v>
      </c>
      <c r="B25" s="28" t="s">
        <v>39</v>
      </c>
      <c r="C25" s="27">
        <v>307</v>
      </c>
    </row>
    <row r="26" spans="1:3" ht="15" customHeight="1">
      <c r="A26" s="29"/>
      <c r="B26" s="30"/>
      <c r="C26" s="43"/>
    </row>
    <row r="27" spans="1:3" ht="9" customHeight="1">
      <c r="A27" s="29"/>
      <c r="B27" s="30"/>
      <c r="C27" s="43"/>
    </row>
    <row r="28" spans="1:3" ht="0.75" customHeight="1">
      <c r="A28" s="29"/>
      <c r="B28" s="30"/>
      <c r="C28" s="43"/>
    </row>
    <row r="29" ht="8.25" customHeight="1">
      <c r="C29" s="44"/>
    </row>
    <row r="30" ht="9" customHeight="1">
      <c r="C30" s="31"/>
    </row>
    <row r="31" spans="2:3" ht="12" customHeight="1">
      <c r="B31" s="32"/>
      <c r="C31" s="31" t="s">
        <v>8</v>
      </c>
    </row>
    <row r="32" spans="1:3" ht="27.75" customHeight="1">
      <c r="A32" s="24" t="s">
        <v>40</v>
      </c>
      <c r="B32" s="24" t="s">
        <v>41</v>
      </c>
      <c r="C32" s="24" t="s">
        <v>0</v>
      </c>
    </row>
    <row r="33" spans="1:3" ht="14.25">
      <c r="A33" s="33">
        <v>1</v>
      </c>
      <c r="B33" s="34" t="s">
        <v>42</v>
      </c>
      <c r="C33" s="35">
        <f>C34+C35+C36+C37</f>
        <v>848.1999999999999</v>
      </c>
    </row>
    <row r="34" spans="1:3" ht="30">
      <c r="A34" s="33"/>
      <c r="B34" s="36" t="s">
        <v>43</v>
      </c>
      <c r="C34" s="37">
        <v>485.4</v>
      </c>
    </row>
    <row r="35" spans="1:3" ht="30">
      <c r="A35" s="33"/>
      <c r="B35" s="36" t="s">
        <v>66</v>
      </c>
      <c r="C35" s="37">
        <v>141</v>
      </c>
    </row>
    <row r="36" spans="1:3" ht="29.25" customHeight="1">
      <c r="A36" s="33"/>
      <c r="B36" s="36" t="s">
        <v>67</v>
      </c>
      <c r="C36" s="37">
        <v>42.8</v>
      </c>
    </row>
    <row r="37" spans="1:3" ht="15">
      <c r="A37" s="33"/>
      <c r="B37" s="36" t="s">
        <v>75</v>
      </c>
      <c r="C37" s="37">
        <v>179</v>
      </c>
    </row>
    <row r="38" spans="1:3" ht="14.25">
      <c r="A38" s="33">
        <v>2</v>
      </c>
      <c r="B38" s="34" t="s">
        <v>44</v>
      </c>
      <c r="C38" s="35">
        <v>1178.3</v>
      </c>
    </row>
    <row r="39" spans="1:3" ht="15">
      <c r="A39" s="33"/>
      <c r="B39" s="36" t="s">
        <v>45</v>
      </c>
      <c r="C39" s="37">
        <v>712</v>
      </c>
    </row>
    <row r="40" spans="1:3" ht="15">
      <c r="A40" s="33"/>
      <c r="B40" s="36" t="s">
        <v>63</v>
      </c>
      <c r="C40" s="37">
        <v>167.1</v>
      </c>
    </row>
    <row r="41" spans="1:3" ht="15">
      <c r="A41" s="33"/>
      <c r="B41" s="36" t="s">
        <v>177</v>
      </c>
      <c r="C41" s="37">
        <v>299.2</v>
      </c>
    </row>
    <row r="42" spans="1:3" ht="28.5">
      <c r="A42" s="33">
        <v>3</v>
      </c>
      <c r="B42" s="34" t="s">
        <v>64</v>
      </c>
      <c r="C42" s="35">
        <f>C43+C44+C45+C46</f>
        <v>297.9</v>
      </c>
    </row>
    <row r="43" spans="1:3" ht="15">
      <c r="A43" s="33"/>
      <c r="B43" s="36" t="s">
        <v>68</v>
      </c>
      <c r="C43" s="37">
        <v>112.6</v>
      </c>
    </row>
    <row r="44" spans="1:3" ht="15">
      <c r="A44" s="33"/>
      <c r="B44" s="36" t="s">
        <v>72</v>
      </c>
      <c r="C44" s="37">
        <v>35</v>
      </c>
    </row>
    <row r="45" spans="1:3" ht="15">
      <c r="A45" s="33"/>
      <c r="B45" s="36" t="s">
        <v>73</v>
      </c>
      <c r="C45" s="37">
        <v>64.2</v>
      </c>
    </row>
    <row r="46" spans="1:3" ht="15">
      <c r="A46" s="33"/>
      <c r="B46" s="36" t="s">
        <v>74</v>
      </c>
      <c r="C46" s="37">
        <v>86.1</v>
      </c>
    </row>
    <row r="47" spans="1:3" ht="14.25">
      <c r="A47" s="33" t="s">
        <v>10</v>
      </c>
      <c r="B47" s="34" t="s">
        <v>178</v>
      </c>
      <c r="C47" s="35">
        <f>C48+C49</f>
        <v>245.5</v>
      </c>
    </row>
    <row r="48" spans="1:3" ht="30">
      <c r="A48" s="33"/>
      <c r="B48" s="36" t="s">
        <v>187</v>
      </c>
      <c r="C48" s="37">
        <v>188.6</v>
      </c>
    </row>
    <row r="49" spans="1:3" ht="15">
      <c r="A49" s="33"/>
      <c r="B49" s="36" t="s">
        <v>188</v>
      </c>
      <c r="C49" s="37">
        <v>56.9</v>
      </c>
    </row>
    <row r="50" spans="1:3" ht="14.25">
      <c r="A50" s="33" t="s">
        <v>179</v>
      </c>
      <c r="B50" s="34" t="s">
        <v>180</v>
      </c>
      <c r="C50" s="35">
        <f>C51+C52</f>
        <v>349.8</v>
      </c>
    </row>
    <row r="51" spans="1:3" ht="15">
      <c r="A51" s="33"/>
      <c r="B51" s="36" t="s">
        <v>181</v>
      </c>
      <c r="C51" s="37">
        <v>150</v>
      </c>
    </row>
    <row r="52" spans="1:3" ht="15">
      <c r="A52" s="33"/>
      <c r="B52" s="36" t="s">
        <v>182</v>
      </c>
      <c r="C52" s="37">
        <v>199.8</v>
      </c>
    </row>
    <row r="53" spans="1:3" ht="15.75">
      <c r="A53" s="33" t="s">
        <v>183</v>
      </c>
      <c r="B53" s="113" t="s">
        <v>184</v>
      </c>
      <c r="C53" s="35">
        <v>64.2</v>
      </c>
    </row>
    <row r="54" spans="1:3" ht="15">
      <c r="A54" s="33"/>
      <c r="B54" s="36" t="s">
        <v>185</v>
      </c>
      <c r="C54" s="37">
        <v>64.2</v>
      </c>
    </row>
    <row r="55" spans="1:3" ht="15.75">
      <c r="A55" s="24"/>
      <c r="B55" s="34" t="s">
        <v>46</v>
      </c>
      <c r="C55" s="35">
        <f>C33+C38+C42+C47+C50+C53</f>
        <v>2983.9</v>
      </c>
    </row>
    <row r="56" spans="1:3" ht="15.75">
      <c r="A56" s="38"/>
      <c r="B56" s="55"/>
      <c r="C56" s="39"/>
    </row>
    <row r="57" spans="2:4" ht="15.75">
      <c r="B57" s="10" t="s">
        <v>47</v>
      </c>
      <c r="C57" s="10"/>
      <c r="D57" s="10"/>
    </row>
    <row r="58" spans="1:8" ht="15.75">
      <c r="A58" s="10"/>
      <c r="B58" s="10"/>
      <c r="C58"/>
      <c r="D58" s="13"/>
      <c r="E58"/>
      <c r="F58"/>
      <c r="G58"/>
      <c r="H58"/>
    </row>
  </sheetData>
  <sheetProtection/>
  <mergeCells count="8">
    <mergeCell ref="A6:C6"/>
    <mergeCell ref="A7:C7"/>
    <mergeCell ref="A8:C8"/>
    <mergeCell ref="A13:A14"/>
    <mergeCell ref="C13:C14"/>
    <mergeCell ref="A15:A16"/>
    <mergeCell ref="B15:B16"/>
    <mergeCell ref="C15:C16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d03-Hariv</cp:lastModifiedBy>
  <cp:lastPrinted>2019-07-22T07:33:00Z</cp:lastPrinted>
  <dcterms:created xsi:type="dcterms:W3CDTF">2000-05-04T07:23:18Z</dcterms:created>
  <dcterms:modified xsi:type="dcterms:W3CDTF">2019-07-29T11:14:51Z</dcterms:modified>
  <cp:category/>
  <cp:version/>
  <cp:contentType/>
  <cp:contentStatus/>
</cp:coreProperties>
</file>