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ообіг\2025\15.12.2025\Зміни сесія\"/>
    </mc:Choice>
  </mc:AlternateContent>
  <bookViews>
    <workbookView xWindow="0" yWindow="0" windowWidth="28800" windowHeight="11736"/>
  </bookViews>
  <sheets>
    <sheet name="дод-5" sheetId="1" r:id="rId1"/>
  </sheets>
  <definedNames>
    <definedName name="_xlnm.Print_Area" localSheetId="0">'дод-5'!$A$1:$I$57</definedName>
  </definedNames>
  <calcPr calcId="191029" refMode="R1C1"/>
</workbook>
</file>

<file path=xl/calcChain.xml><?xml version="1.0" encoding="utf-8"?>
<calcChain xmlns="http://schemas.openxmlformats.org/spreadsheetml/2006/main">
  <c r="H39" i="1" l="1"/>
  <c r="I48" i="1"/>
  <c r="H49" i="1" l="1"/>
  <c r="I51" i="1"/>
  <c r="I47" i="1"/>
  <c r="H24" i="1" l="1"/>
  <c r="I25" i="1"/>
  <c r="I35" i="1"/>
  <c r="I34" i="1"/>
  <c r="I33" i="1"/>
  <c r="I46" i="1"/>
  <c r="I45" i="1"/>
  <c r="I44" i="1"/>
  <c r="I43" i="1"/>
  <c r="I42" i="1"/>
  <c r="I41" i="1"/>
  <c r="I40" i="1"/>
  <c r="H37" i="1" l="1"/>
  <c r="I38" i="1"/>
  <c r="I37" i="1" l="1"/>
  <c r="H53" i="1" l="1"/>
  <c r="H15" i="1"/>
  <c r="H55" i="1" l="1"/>
  <c r="I17" i="1" l="1"/>
  <c r="I16" i="1"/>
  <c r="H21" i="1" l="1"/>
  <c r="H57" i="1" s="1"/>
  <c r="I21" i="1" l="1"/>
  <c r="I29" i="1"/>
  <c r="I28" i="1"/>
  <c r="I50" i="1" l="1"/>
  <c r="I52" i="1" l="1"/>
  <c r="I49" i="1"/>
  <c r="I36" i="1"/>
  <c r="I32" i="1"/>
  <c r="I31" i="1"/>
  <c r="I18" i="1" l="1"/>
  <c r="I54" i="1" l="1"/>
  <c r="I27" i="1" l="1"/>
  <c r="I26" i="1" l="1"/>
  <c r="I20" i="1" l="1"/>
  <c r="I30" i="1" l="1"/>
  <c r="I39" i="1" l="1"/>
  <c r="I56" i="1"/>
  <c r="I24" i="1" l="1"/>
  <c r="I19" i="1" l="1"/>
  <c r="I15" i="1"/>
  <c r="I55" i="1" l="1"/>
  <c r="I53" i="1" l="1"/>
  <c r="I22" i="1" l="1"/>
  <c r="I23" i="1" l="1"/>
  <c r="I57" i="1" l="1"/>
  <c r="E10" i="1" l="1"/>
</calcChain>
</file>

<file path=xl/sharedStrings.xml><?xml version="1.0" encoding="utf-8"?>
<sst xmlns="http://schemas.openxmlformats.org/spreadsheetml/2006/main" count="241" uniqueCount="105">
  <si>
    <t>тис.грн.</t>
  </si>
  <si>
    <t>код бюджету 19549000000</t>
  </si>
  <si>
    <t>грн.</t>
  </si>
  <si>
    <t xml:space="preserve">Затверджено </t>
  </si>
  <si>
    <t xml:space="preserve">Внесені зміни </t>
  </si>
  <si>
    <t>Всього</t>
  </si>
  <si>
    <t>КВК</t>
  </si>
  <si>
    <t>Назва головного розпорядника коштів</t>
  </si>
  <si>
    <t>Загальний обсяг фінансування будівництва (інших капітальних видатків)</t>
  </si>
  <si>
    <t xml:space="preserve"> </t>
  </si>
  <si>
    <t>КТКВ</t>
  </si>
  <si>
    <t>Назва  коду тимчасової класифікації видатків та кредитування місцевого бюджету</t>
  </si>
  <si>
    <t>ВСЬОГО</t>
  </si>
  <si>
    <t>Затверджено</t>
  </si>
  <si>
    <t xml:space="preserve">Інформація </t>
  </si>
  <si>
    <t xml:space="preserve">розподілу коштів бюджету розвитку на здійснення заходів із будівництва,  реконструкції </t>
  </si>
  <si>
    <t>у 2025 році</t>
  </si>
  <si>
    <t>0610000</t>
  </si>
  <si>
    <t>Управління освіти і науки</t>
  </si>
  <si>
    <t>реставрації , капітальний ремонт об’єктів виробничої, комунікаційної та соціальної інфраструктури за об"єктами Тернопільської міської територіальної громади</t>
  </si>
  <si>
    <t>Назва об’єкту відповідно до проектно-кошторисної документації</t>
  </si>
  <si>
    <t>0611010</t>
  </si>
  <si>
    <t>3110000</t>
  </si>
  <si>
    <t>Управління обліку та контролю за використанням комунального майна</t>
  </si>
  <si>
    <t>3117693</t>
  </si>
  <si>
    <t>Інші заходи, пов'язані з економічною діяльністю</t>
  </si>
  <si>
    <t>0110000</t>
  </si>
  <si>
    <t xml:space="preserve">Міська рада </t>
  </si>
  <si>
    <t>Видатки на виконання Програми "Обороноздатність" на 2025 рік</t>
  </si>
  <si>
    <t>Відділ охорони здоров'я та медичного забезпечення</t>
  </si>
  <si>
    <t>0712152</t>
  </si>
  <si>
    <t>Інші програми та заходи у сфері охорони здоров’я</t>
  </si>
  <si>
    <t>3710000</t>
  </si>
  <si>
    <t xml:space="preserve">Фінансове управління 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</si>
  <si>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</si>
  <si>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</si>
  <si>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Видатки на виконання Програми "Обороноздатність " на 2025 рік</t>
  </si>
  <si>
    <t>1210000</t>
  </si>
  <si>
    <t>Управління  житлово-комунального господарства, благоустрою  та екології</t>
  </si>
  <si>
    <t>Внески до статутного капіталу суб'єктів господарювання</t>
  </si>
  <si>
    <t>0712170</t>
  </si>
  <si>
    <t>Будівництво закладів охорони здоров'я</t>
  </si>
  <si>
    <t>рішенням міської ради</t>
  </si>
  <si>
    <t>0117130</t>
  </si>
  <si>
    <t>Здійснення заходів із землеустрою</t>
  </si>
  <si>
    <t xml:space="preserve">Програма розвитку земельних відносин та охорони земель на 2025-2026 роки </t>
  </si>
  <si>
    <t>Капітальний ремонт (усунення аварійної ситуації) із заміни частини трубопроводу водопостачання в корпусі № 3 КНП «Тернопільська міська комунальна лікарня швидкої допомоги» за адресою: вул. Волинська, 40, м. Тернопіль</t>
  </si>
  <si>
    <t>Капітальний ремонт вхідних сходів із влаштуванням резинового покриття та улаштування вхідних автоматичних, розсувних дверей корпусу №3 КНП «Тернопільська міська комунальна лікарня швидкої допомоги» за адресою: вул. Волинська, 40 м.Тернопіль</t>
  </si>
  <si>
    <t xml:space="preserve">Управління транспортних мереж та зв'язку </t>
  </si>
  <si>
    <t>1917670</t>
  </si>
  <si>
    <t>1216011</t>
  </si>
  <si>
    <t>Експлуатація та технічне
обслуговування житлового фонду</t>
  </si>
  <si>
    <t>Капітальний ремонт житлового фонду
згідно Порядку проведення ремонтів
житлового фонду на умовах
співфінансування на території
Тернопільської міської територіальної
громади</t>
  </si>
  <si>
    <t>1217670</t>
  </si>
  <si>
    <t>Внески  до статутного капіталу суб"єктів господарювання</t>
  </si>
  <si>
    <t xml:space="preserve">   КП"Тернопільміськтеплокомуненерго"  на забезпечення статутної
діяльності  в обмін на
корпоративні права</t>
  </si>
  <si>
    <t xml:space="preserve">Надання дошкільної освіти 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</si>
  <si>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</si>
  <si>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</si>
  <si>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сходового гусеничного підйомника</t>
  </si>
  <si>
    <t>0118311</t>
  </si>
  <si>
    <t>Охорона та раціональне використання природних ресурсів</t>
  </si>
  <si>
    <t>Стале управління водними ресурсами: шлях ревіталізації Західної України та Східної Польщі" в рамках Програми Interreg NEXT "Польща-Україна 2021-2027"</t>
  </si>
  <si>
    <t>0118110</t>
  </si>
  <si>
    <t>Заходи із запобігання та ліквідації надзвичайних ситуацій та наслідків стихійного лиха</t>
  </si>
  <si>
    <t>Видатки на виконання програми захисту населення і території Тернопільської міської територіальної громади від надзвичайних ситуацій техногенного та природного характеру на 2023-2025 роки</t>
  </si>
  <si>
    <t>0117370</t>
  </si>
  <si>
    <t>Реалізація інших заходів щодо соціально-економічного розвитку територій</t>
  </si>
  <si>
    <t xml:space="preserve"> "Будівництво багатоквартирного житлового будинку за адресою м.Тернопіль,вул.Микулинецька,116" </t>
  </si>
  <si>
    <t>КП "Тернопільелектротранс" на забезпечення статутної діяльності в обмін на корпоративні права</t>
  </si>
  <si>
    <t>Керівництво і управління у відповідній сфері у містах (місті Києві), селищах, селах, територіальних громадах</t>
  </si>
  <si>
    <t>Придбання предметів та обладнання довгострокового користування</t>
  </si>
  <si>
    <t>Ремонтно-реставраційні роботи по ліквідації аварійного стану будівлі за адресою бульвар Тараса Шевченка, 23 м. Тернопіль - протиаварійні роботи перекриття приміщень 3 поверху пам'ятки архітектури місцевого значення, нежитлової будівлі (ІІ-а черга)</t>
  </si>
  <si>
    <t>0810000</t>
  </si>
  <si>
    <t>Управління соціальної політики</t>
  </si>
  <si>
    <t>0816086</t>
  </si>
  <si>
    <t>Інша діяльність щодо забезпечення житлом громадян</t>
  </si>
  <si>
    <t>Організація благоустрою населених пунктів</t>
  </si>
  <si>
    <t xml:space="preserve">Капітальний ремонт шляхо-мостового господарства згідно
затвердженого титульного списку, погодженого з
постійною депутатською комісією з питань житлово-комунального господарства, екології, надзвичайних
ситуацій, енергозбереження та енергоефективності
</t>
  </si>
  <si>
    <t>Капітальний ремонт об"єктів благоустрою</t>
  </si>
  <si>
    <t>Інша діяльність у сфері житловокомунаольного госопдарства</t>
  </si>
  <si>
    <t>Комунальному підприємству «Об’єднання парків культури і відпочинку міста Тернополя» на капітальний ремонт - влаштування «Вежі дзвону пам’яті» в комплексі  стели «Воїнам, загиблим за волю України» в парку Тараса Шевченка в м. Тернополі» (для здійснення витрат по благоустрою)</t>
  </si>
  <si>
    <t xml:space="preserve">Комунальному підприємству «Об’єднання парків культури і відпочинку міста Тернополя» на капітальний ремонт Літньої естради  в парку Тараса Шевченка в м.Тернопіль </t>
  </si>
  <si>
    <t>Комунальному підприємству «Об’єднання парків культури і відпочинку міста Тернополя» на придбання зелених насаджень</t>
  </si>
  <si>
    <t>Капітальний ремонт (термомодернізація) головного корпусу під літ. «А» та господарського корпусу (киснева) під літ. «Г» КНП «Тернопільська міська комунальна лікарня швидкої допомоги» за адресою: вул.Шпитальна, 2, м.Тернопіль</t>
  </si>
  <si>
    <t xml:space="preserve">Капітальний ремонт (термомодернізація) головного корпусу під літ. «А» КНП «Тернопільська міська комунальна лікарня швидкої допомоги» за адресою: вул.Шпитальна, 2, м.Тернопіль. </t>
  </si>
  <si>
    <t>Комунальному некомерційному підприємству "Тернопільська міська комунальна лікарня швидкої допомоги" придбання обладнання</t>
  </si>
  <si>
    <t>Капітальний ремонт аварійної ділянки зовнішньої водопровідної мережі перед поліклінікою КНП «Тернопільська комунальна міська лікарня №2» за адресою вул. Романа Купчинського, 14</t>
  </si>
  <si>
    <t>Капітальний ремонт приміщення КНП "Тернопільська комунальна міська лікарня №2"</t>
  </si>
  <si>
    <t xml:space="preserve">-«Капітальний ремонт (термомодернізація) будівлі поліклініки літера "Н" комунального некомерційного підприємства "Тернопільська комунальна міська лікарня №2", за адресою: м. Тернопіль, вул. Романа Купчинського,14. Коригування.», «Капітальний ремонт (термомодернізація) будівлі головного корпусу літера "А" комунального некомерційного підприємства "Тернопільська комунальна міська лікарня №2", за адресою: м. Тернопіль, вул. Романа Купчинського,14. Коригування», «Капітальний ремонт (термомодернізація) будівлі кардіологічного корпусу літера «Б» комунального некомерційного підприємства «Тернопільська комунальна міська лікарня №2», за адресою: м.Тернопіль, вул. Романа Купчинського, 14. Коригування.», «Капітальний ремонт (термомодернізація) будівлі пологового корпусу літера «В» комунального некомерційного підприємства «Тернопільська комунальна міська лікарня №2», за адресою: м.Тернопіль, вул. Романа Купчинського, 14. Коригування.», «Капітальний ремонт (термомодернізація) будівлі аудиторії літера «А’» комунального некомерційного підприємства «Тернопільська комунальна міська лікарня №2», за адресою: м. Тернопіль, вул. Р.Купчинського, 14. Коригування.» </t>
  </si>
  <si>
    <t>Комунальному некомерційному підприємству "Тернопільська комунальна міська лікарня №2" придбання обладнання</t>
  </si>
  <si>
    <t xml:space="preserve">Комунальному некомерційному підприємству "Тернопільська міська комунальна лікарня швидкої допомоги" на реконструкцію терапевтичного корпусу (охорона об'єкта) </t>
  </si>
  <si>
    <t xml:space="preserve">Реконструкцію  електропостачання головного корпусу літера «А» КНП «Тернопільська комунальна міська лікарня №2» за адресою: м.Тернопіль, вул. Р. Купчинського, 14 </t>
  </si>
  <si>
    <t>Реконструкція системи електропостачання кардіологічного корпусу літера «Б» КНП «Тернопільська комунальна міська лікарня №2» за адресою: м. Тернопіль, вул. Р.Купчинського, 14.</t>
  </si>
  <si>
    <t>0710160</t>
  </si>
  <si>
    <t>Закладам дошкільної освіти на капітальний ремонт будівель-усунення аварійних ситуацій згідно рішення виконавчого комітету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</si>
  <si>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</si>
  <si>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</si>
  <si>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На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</si>
  <si>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 xml:space="preserve">Заходи з енергозбереження </t>
  </si>
  <si>
    <t>"Глибока термомодернізація будівель закладів освіти" (запозичення)</t>
  </si>
  <si>
    <t>Інші заходи у сфері електротранспорту</t>
  </si>
  <si>
    <t>Оновлення електротранспорту міста Тернополя (запозичення )</t>
  </si>
  <si>
    <t>Будівництво об’єктів житлово-комунального господарства</t>
  </si>
  <si>
    <t>"Реконструкція інженерних мереж вулиці Михайла Грушевського в місті Тернополі"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</si>
</sst>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₴_-;\-* #,##0.00\ _₴_-;_-* &quot;-&quot;??\ _₴_-;_-@_-"/>
    <numFmt numFmtId="165" formatCode="0.0"/>
    <numFmt numFmtId="166" formatCode="_-* #,##0.00\ &quot;грн.&quot;_-;\-* #,##0.00\ &quot;грн.&quot;_-;_-* &quot;-&quot;??\ &quot;грн.&quot;_-;_-@_-"/>
    <numFmt numFmtId="167" formatCode="_-* #,##0.0\ _₽_-;\-* #,##0.0\ _₽_-;_-* &quot;-&quot;?\ _₽_-;_-@_-"/>
    <numFmt numFmtId="168" formatCode="0.000"/>
  </numFmts>
  <fonts count="40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0"/>
      <name val="Courier New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0"/>
      <name val="Courier New"/>
      <family val="3"/>
      <charset val="204"/>
    </font>
    <font>
      <sz val="12"/>
      <color theme="1"/>
      <name val="Times New Roman"/>
      <family val="2"/>
      <charset val="204"/>
    </font>
    <font>
      <sz val="10"/>
      <name val="Helv"/>
      <charset val="204"/>
    </font>
    <font>
      <sz val="12"/>
      <color indexed="8"/>
      <name val="Times New Roman"/>
      <family val="2"/>
      <charset val="204"/>
    </font>
    <font>
      <u/>
      <sz val="10"/>
      <color indexed="12"/>
      <name val="Arial Cyr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name val="Times New Roman Cyr"/>
      <charset val="204"/>
    </font>
    <font>
      <b/>
      <sz val="9"/>
      <name val="Times New Roman Cyr"/>
      <charset val="204"/>
    </font>
    <font>
      <sz val="9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b/>
      <sz val="10"/>
      <color rgb="FFFF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4"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6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18" fillId="22" borderId="3" applyNumberFormat="0" applyAlignment="0" applyProtection="0"/>
    <xf numFmtId="0" fontId="23" fillId="22" borderId="2" applyNumberFormat="0" applyAlignment="0" applyProtection="0"/>
    <xf numFmtId="0" fontId="20" fillId="0" borderId="4" applyNumberFormat="0" applyFill="0" applyAlignment="0" applyProtection="0"/>
    <xf numFmtId="0" fontId="24" fillId="13" borderId="0" applyNumberFormat="0" applyBorder="0" applyAlignment="0" applyProtection="0"/>
    <xf numFmtId="0" fontId="17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2" fillId="10" borderId="5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</cellStyleXfs>
  <cellXfs count="113">
    <xf numFmtId="0" fontId="0" fillId="0" borderId="0" xfId="0"/>
    <xf numFmtId="0" fontId="5" fillId="0" borderId="0" xfId="1"/>
    <xf numFmtId="0" fontId="6" fillId="0" borderId="0" xfId="2" applyFont="1"/>
    <xf numFmtId="0" fontId="5" fillId="0" borderId="0" xfId="2"/>
    <xf numFmtId="0" fontId="7" fillId="0" borderId="0" xfId="2" applyFont="1"/>
    <xf numFmtId="0" fontId="5" fillId="0" borderId="0" xfId="2" applyFont="1"/>
    <xf numFmtId="165" fontId="5" fillId="0" borderId="0" xfId="2" applyNumberFormat="1"/>
    <xf numFmtId="0" fontId="10" fillId="0" borderId="0" xfId="2" applyFont="1"/>
    <xf numFmtId="0" fontId="7" fillId="0" borderId="0" xfId="2" applyFont="1" applyBorder="1" applyAlignment="1"/>
    <xf numFmtId="0" fontId="10" fillId="0" borderId="0" xfId="2" applyFont="1" applyBorder="1" applyAlignment="1"/>
    <xf numFmtId="0" fontId="5" fillId="0" borderId="0" xfId="2"/>
    <xf numFmtId="167" fontId="5" fillId="0" borderId="0" xfId="2" applyNumberFormat="1"/>
    <xf numFmtId="4" fontId="5" fillId="0" borderId="0" xfId="2" applyNumberFormat="1"/>
    <xf numFmtId="0" fontId="9" fillId="0" borderId="0" xfId="2" applyFont="1"/>
    <xf numFmtId="0" fontId="9" fillId="0" borderId="0" xfId="2" applyFont="1" applyBorder="1"/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horizontal="right"/>
    </xf>
    <xf numFmtId="0" fontId="26" fillId="0" borderId="0" xfId="1" applyFont="1" applyAlignment="1">
      <alignment horizontal="center"/>
    </xf>
    <xf numFmtId="0" fontId="26" fillId="0" borderId="0" xfId="2" applyFont="1"/>
    <xf numFmtId="0" fontId="25" fillId="0" borderId="1" xfId="1" applyFont="1" applyBorder="1" applyAlignment="1">
      <alignment vertical="top" wrapText="1" shrinkToFit="1"/>
    </xf>
    <xf numFmtId="0" fontId="25" fillId="0" borderId="1" xfId="1" applyFont="1" applyBorder="1" applyAlignment="1">
      <alignment horizontal="center" vertical="center" wrapText="1" shrinkToFit="1"/>
    </xf>
    <xf numFmtId="4" fontId="25" fillId="0" borderId="1" xfId="1" applyNumberFormat="1" applyFont="1" applyBorder="1" applyAlignment="1">
      <alignment horizontal="center" vertical="center" wrapText="1" shrinkToFit="1"/>
    </xf>
    <xf numFmtId="4" fontId="25" fillId="0" borderId="1" xfId="2" applyNumberFormat="1" applyFont="1" applyBorder="1" applyAlignment="1">
      <alignment horizontal="center" vertical="center"/>
    </xf>
    <xf numFmtId="0" fontId="25" fillId="23" borderId="1" xfId="0" applyFont="1" applyFill="1" applyBorder="1" applyAlignment="1">
      <alignment horizontal="center" vertical="center" wrapText="1"/>
    </xf>
    <xf numFmtId="49" fontId="9" fillId="23" borderId="1" xfId="0" applyNumberFormat="1" applyFont="1" applyFill="1" applyBorder="1" applyAlignment="1">
      <alignment horizontal="center" vertical="center" wrapText="1"/>
    </xf>
    <xf numFmtId="4" fontId="25" fillId="0" borderId="1" xfId="7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49" fontId="25" fillId="23" borderId="1" xfId="0" applyNumberFormat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top" wrapText="1" shrinkToFit="1"/>
    </xf>
    <xf numFmtId="0" fontId="30" fillId="0" borderId="1" xfId="4" applyFont="1" applyBorder="1" applyAlignment="1">
      <alignment horizontal="center" vertical="center" wrapText="1"/>
    </xf>
    <xf numFmtId="49" fontId="31" fillId="0" borderId="1" xfId="4" applyNumberFormat="1" applyFont="1" applyBorder="1" applyAlignment="1">
      <alignment horizontal="center" vertical="center" wrapText="1" shrinkToFit="1"/>
    </xf>
    <xf numFmtId="49" fontId="32" fillId="0" borderId="7" xfId="2" applyNumberFormat="1" applyFont="1" applyBorder="1" applyAlignment="1">
      <alignment horizontal="center" vertical="center" wrapText="1"/>
    </xf>
    <xf numFmtId="0" fontId="32" fillId="0" borderId="7" xfId="2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 shrinkToFit="1"/>
    </xf>
    <xf numFmtId="0" fontId="33" fillId="0" borderId="1" xfId="4" applyFont="1" applyFill="1" applyBorder="1" applyAlignment="1" applyProtection="1">
      <alignment horizontal="center" vertical="center" wrapText="1" shrinkToFit="1"/>
      <protection locked="0"/>
    </xf>
    <xf numFmtId="49" fontId="28" fillId="0" borderId="1" xfId="1" applyNumberFormat="1" applyFont="1" applyBorder="1" applyAlignment="1">
      <alignment horizontal="center" vertical="center" wrapText="1" shrinkToFit="1"/>
    </xf>
    <xf numFmtId="49" fontId="30" fillId="0" borderId="1" xfId="4" applyNumberFormat="1" applyFont="1" applyBorder="1" applyAlignment="1">
      <alignment horizontal="center" vertical="center" wrapText="1"/>
    </xf>
    <xf numFmtId="0" fontId="30" fillId="0" borderId="1" xfId="4" applyFont="1" applyBorder="1" applyAlignment="1" applyProtection="1">
      <alignment horizontal="center" vertical="center" wrapText="1" shrinkToFit="1"/>
      <protection locked="0"/>
    </xf>
    <xf numFmtId="49" fontId="34" fillId="0" borderId="1" xfId="4" applyNumberFormat="1" applyFont="1" applyBorder="1" applyAlignment="1">
      <alignment horizontal="center" vertical="center" wrapText="1"/>
    </xf>
    <xf numFmtId="0" fontId="33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2" applyNumberFormat="1" applyFont="1" applyBorder="1" applyAlignment="1">
      <alignment horizontal="center" vertical="center" wrapText="1"/>
    </xf>
    <xf numFmtId="0" fontId="25" fillId="0" borderId="1" xfId="4" applyFont="1" applyBorder="1" applyAlignment="1" applyProtection="1">
      <alignment horizontal="center" vertical="center" wrapText="1" shrinkToFit="1"/>
      <protection locked="0"/>
    </xf>
    <xf numFmtId="0" fontId="9" fillId="0" borderId="1" xfId="4" applyNumberFormat="1" applyFont="1" applyBorder="1" applyAlignment="1">
      <alignment horizontal="center" vertical="center" wrapText="1"/>
    </xf>
    <xf numFmtId="4" fontId="9" fillId="23" borderId="1" xfId="46" applyNumberFormat="1" applyFont="1" applyFill="1" applyBorder="1" applyAlignment="1" applyProtection="1">
      <alignment horizontal="center" vertical="center" wrapText="1" shrinkToFit="1"/>
      <protection locked="0"/>
    </xf>
    <xf numFmtId="0" fontId="9" fillId="23" borderId="1" xfId="0" applyFont="1" applyFill="1" applyBorder="1" applyAlignment="1">
      <alignment horizontal="center" vertical="center" wrapText="1"/>
    </xf>
    <xf numFmtId="0" fontId="33" fillId="0" borderId="1" xfId="4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 shrinkToFit="1"/>
    </xf>
    <xf numFmtId="0" fontId="9" fillId="0" borderId="1" xfId="4" applyFont="1" applyBorder="1" applyAlignment="1">
      <alignment horizontal="center" vertical="center" wrapText="1"/>
    </xf>
    <xf numFmtId="4" fontId="25" fillId="0" borderId="1" xfId="1" applyNumberFormat="1" applyFont="1" applyBorder="1" applyAlignment="1">
      <alignment horizontal="center" vertical="center" wrapText="1" shrinkToFit="1"/>
    </xf>
    <xf numFmtId="0" fontId="5" fillId="0" borderId="0" xfId="2"/>
    <xf numFmtId="165" fontId="5" fillId="0" borderId="0" xfId="2" applyNumberFormat="1"/>
    <xf numFmtId="167" fontId="5" fillId="0" borderId="0" xfId="2" applyNumberFormat="1"/>
    <xf numFmtId="4" fontId="5" fillId="0" borderId="0" xfId="2" applyNumberFormat="1"/>
    <xf numFmtId="49" fontId="9" fillId="0" borderId="1" xfId="1" applyNumberFormat="1" applyFont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164" fontId="35" fillId="0" borderId="1" xfId="2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 shrinkToFit="1"/>
    </xf>
    <xf numFmtId="164" fontId="9" fillId="0" borderId="1" xfId="93" applyFont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 shrinkToFit="1"/>
    </xf>
    <xf numFmtId="4" fontId="9" fillId="0" borderId="1" xfId="2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164" fontId="9" fillId="0" borderId="7" xfId="93" applyFont="1" applyBorder="1" applyAlignment="1">
      <alignment horizontal="center" vertical="center" wrapText="1"/>
    </xf>
    <xf numFmtId="4" fontId="9" fillId="0" borderId="7" xfId="2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" fontId="9" fillId="0" borderId="1" xfId="2" applyNumberFormat="1" applyFont="1" applyBorder="1" applyAlignment="1">
      <alignment horizontal="center" vertical="center" wrapText="1"/>
    </xf>
    <xf numFmtId="49" fontId="9" fillId="0" borderId="7" xfId="4" applyNumberFormat="1" applyFont="1" applyFill="1" applyBorder="1" applyAlignment="1">
      <alignment horizontal="center" vertical="center" wrapText="1"/>
    </xf>
    <xf numFmtId="0" fontId="9" fillId="0" borderId="7" xfId="4" applyFont="1" applyFill="1" applyBorder="1" applyAlignment="1" applyProtection="1">
      <alignment horizontal="center" vertical="center" wrapText="1" shrinkToFit="1"/>
      <protection locked="0"/>
    </xf>
    <xf numFmtId="0" fontId="9" fillId="0" borderId="7" xfId="2" applyFont="1" applyFill="1" applyBorder="1" applyAlignment="1">
      <alignment horizontal="center" vertical="center" wrapText="1"/>
    </xf>
    <xf numFmtId="164" fontId="9" fillId="0" borderId="7" xfId="93" applyFont="1" applyFill="1" applyBorder="1" applyAlignment="1">
      <alignment horizontal="center" vertical="center" wrapText="1"/>
    </xf>
    <xf numFmtId="4" fontId="9" fillId="0" borderId="7" xfId="6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4" applyNumberFormat="1" applyFont="1" applyBorder="1" applyAlignment="1" applyProtection="1">
      <alignment horizontal="center" vertical="center" wrapText="1" shrinkToFit="1"/>
      <protection locked="0"/>
    </xf>
    <xf numFmtId="4" fontId="9" fillId="0" borderId="1" xfId="46" applyNumberFormat="1" applyFont="1" applyBorder="1" applyAlignment="1" applyProtection="1">
      <alignment horizontal="center" vertical="center" wrapText="1" shrinkToFit="1"/>
      <protection locked="0"/>
    </xf>
    <xf numFmtId="0" fontId="9" fillId="23" borderId="1" xfId="0" applyFont="1" applyFill="1" applyBorder="1" applyAlignment="1">
      <alignment vertical="center" wrapText="1"/>
    </xf>
    <xf numFmtId="4" fontId="38" fillId="0" borderId="1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9" fillId="23" borderId="7" xfId="0" applyNumberFormat="1" applyFont="1" applyFill="1" applyBorder="1" applyAlignment="1">
      <alignment horizontal="center" vertical="center"/>
    </xf>
    <xf numFmtId="0" fontId="9" fillId="23" borderId="8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 wrapText="1"/>
    </xf>
    <xf numFmtId="168" fontId="39" fillId="0" borderId="1" xfId="0" applyNumberFormat="1" applyFont="1" applyBorder="1" applyAlignment="1">
      <alignment horizontal="center" vertical="center" wrapText="1"/>
    </xf>
    <xf numFmtId="164" fontId="25" fillId="0" borderId="1" xfId="2" applyNumberFormat="1" applyFont="1" applyBorder="1" applyAlignment="1">
      <alignment horizontal="center" vertical="center"/>
    </xf>
    <xf numFmtId="49" fontId="9" fillId="23" borderId="7" xfId="0" applyNumberFormat="1" applyFont="1" applyFill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/>
    </xf>
    <xf numFmtId="49" fontId="9" fillId="23" borderId="1" xfId="0" applyNumberFormat="1" applyFont="1" applyFill="1" applyBorder="1" applyAlignment="1">
      <alignment vertical="center" wrapText="1"/>
    </xf>
    <xf numFmtId="0" fontId="9" fillId="0" borderId="1" xfId="1" applyFont="1" applyBorder="1" applyAlignment="1">
      <alignment vertical="center" wrapText="1" shrinkToFit="1"/>
    </xf>
    <xf numFmtId="4" fontId="25" fillId="23" borderId="1" xfId="46" applyNumberFormat="1" applyFont="1" applyFill="1" applyBorder="1" applyAlignment="1" applyProtection="1">
      <alignment horizontal="center" vertical="center" wrapText="1" shrinkToFit="1"/>
      <protection locked="0"/>
    </xf>
    <xf numFmtId="49" fontId="9" fillId="23" borderId="6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 shrinkToFit="1"/>
    </xf>
    <xf numFmtId="0" fontId="25" fillId="0" borderId="1" xfId="9" applyFont="1" applyBorder="1" applyAlignment="1" applyProtection="1">
      <alignment horizontal="center" vertical="center" wrapText="1" shrinkToFit="1"/>
      <protection locked="0"/>
    </xf>
    <xf numFmtId="0" fontId="9" fillId="0" borderId="1" xfId="7" applyFont="1" applyBorder="1" applyAlignment="1">
      <alignment horizontal="center" vertical="center" wrapText="1"/>
    </xf>
    <xf numFmtId="4" fontId="27" fillId="0" borderId="1" xfId="2" applyNumberFormat="1" applyFont="1" applyBorder="1" applyAlignment="1">
      <alignment horizontal="center" vertical="center"/>
    </xf>
    <xf numFmtId="0" fontId="34" fillId="0" borderId="1" xfId="4" applyFont="1" applyBorder="1" applyAlignment="1">
      <alignment horizontal="center" vertical="center" wrapText="1"/>
    </xf>
    <xf numFmtId="0" fontId="34" fillId="0" borderId="1" xfId="4" applyFont="1" applyBorder="1" applyAlignment="1" applyProtection="1">
      <alignment horizontal="center" vertical="center" wrapText="1" shrinkToFit="1"/>
      <protection locked="0"/>
    </xf>
    <xf numFmtId="0" fontId="25" fillId="0" borderId="0" xfId="1" applyFont="1" applyAlignment="1">
      <alignment horizontal="center"/>
    </xf>
    <xf numFmtId="0" fontId="25" fillId="0" borderId="1" xfId="2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6" fillId="0" borderId="0" xfId="1" applyFont="1" applyAlignment="1">
      <alignment horizontal="center"/>
    </xf>
    <xf numFmtId="0" fontId="25" fillId="0" borderId="1" xfId="3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</cellXfs>
  <cellStyles count="94">
    <cellStyle name="20% - Акцент1" xfId="55"/>
    <cellStyle name="20% - Акцент2" xfId="56"/>
    <cellStyle name="20% - Акцент3" xfId="57"/>
    <cellStyle name="20% - Акцент4" xfId="58"/>
    <cellStyle name="20% - Акцент5" xfId="59"/>
    <cellStyle name="20% - Акцент6" xfId="60"/>
    <cellStyle name="40% - Акцент1" xfId="61"/>
    <cellStyle name="40% - Акцент2" xfId="62"/>
    <cellStyle name="40% - Акцент3" xfId="63"/>
    <cellStyle name="40% - Акцент4" xfId="64"/>
    <cellStyle name="40% - Акцент5" xfId="65"/>
    <cellStyle name="40% - Акцент6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Normal_meresha_07" xfId="10"/>
    <cellStyle name="Акцент1 2" xfId="73"/>
    <cellStyle name="Акцент2 2" xfId="74"/>
    <cellStyle name="Акцент3 2" xfId="75"/>
    <cellStyle name="Акцент4 2" xfId="76"/>
    <cellStyle name="Акцент5 2" xfId="77"/>
    <cellStyle name="Акцент6 2" xfId="78"/>
    <cellStyle name="Вывод 2" xfId="79"/>
    <cellStyle name="Вычисление 2" xfId="80"/>
    <cellStyle name="Гиперссылка 2" xfId="11"/>
    <cellStyle name="Гиперссылка 2 2" xfId="36"/>
    <cellStyle name="Денежный 2" xfId="37"/>
    <cellStyle name="Звичайний 10" xfId="12"/>
    <cellStyle name="Звичайний 11" xfId="13"/>
    <cellStyle name="Звичайний 12" xfId="14"/>
    <cellStyle name="Звичайний 13" xfId="15"/>
    <cellStyle name="Звичайний 14" xfId="16"/>
    <cellStyle name="Звичайний 15" xfId="17"/>
    <cellStyle name="Звичайний 16" xfId="18"/>
    <cellStyle name="Звичайний 17" xfId="19"/>
    <cellStyle name="Звичайний 18" xfId="20"/>
    <cellStyle name="Звичайний 19" xfId="21"/>
    <cellStyle name="Звичайний 2" xfId="22"/>
    <cellStyle name="Звичайний 20" xfId="23"/>
    <cellStyle name="Звичайний 21" xfId="89"/>
    <cellStyle name="Звичайний 3" xfId="24"/>
    <cellStyle name="Звичайний 4" xfId="25"/>
    <cellStyle name="Звичайний 5" xfId="26"/>
    <cellStyle name="Звичайний 6" xfId="27"/>
    <cellStyle name="Звичайний 7" xfId="28"/>
    <cellStyle name="Звичайний 8" xfId="29"/>
    <cellStyle name="Звичайний 9" xfId="30"/>
    <cellStyle name="Итог 2" xfId="81"/>
    <cellStyle name="Нейтральный 2" xfId="82"/>
    <cellStyle name="Обычный" xfId="0" builtinId="0"/>
    <cellStyle name="Обычный 10" xfId="38"/>
    <cellStyle name="Обычный 11" xfId="39"/>
    <cellStyle name="Обычный 12" xfId="40"/>
    <cellStyle name="Обычный 13" xfId="41"/>
    <cellStyle name="Обычный 14" xfId="42"/>
    <cellStyle name="Обычный 15" xfId="43"/>
    <cellStyle name="Обычный 16" xfId="44"/>
    <cellStyle name="Обычный 17" xfId="35"/>
    <cellStyle name="Обычный 18" xfId="86"/>
    <cellStyle name="Обычный 18 2" xfId="87"/>
    <cellStyle name="Обычный 18 2 2" xfId="91"/>
    <cellStyle name="Обычный 18 3" xfId="88"/>
    <cellStyle name="Обычный 18 3 2" xfId="92"/>
    <cellStyle name="Обычный 18 4" xfId="90"/>
    <cellStyle name="Обычный 2" xfId="9"/>
    <cellStyle name="Обычный 2 2" xfId="5"/>
    <cellStyle name="Обычный 25" xfId="31"/>
    <cellStyle name="Обычный 26" xfId="45"/>
    <cellStyle name="Обычный 3" xfId="4"/>
    <cellStyle name="Обычный 3 2" xfId="46"/>
    <cellStyle name="Обычный 32" xfId="47"/>
    <cellStyle name="Обычный 4" xfId="32"/>
    <cellStyle name="Обычный 4 2" xfId="33"/>
    <cellStyle name="Обычный 4 3" xfId="8"/>
    <cellStyle name="Обычный 4 4" xfId="48"/>
    <cellStyle name="Обычный 48" xfId="49"/>
    <cellStyle name="Обычный 5" xfId="6"/>
    <cellStyle name="Обычный 5 2" xfId="50"/>
    <cellStyle name="Обычный 6" xfId="51"/>
    <cellStyle name="Обычный 7" xfId="52"/>
    <cellStyle name="Обычный 8" xfId="53"/>
    <cellStyle name="Обычный 9" xfId="54"/>
    <cellStyle name="Обычный_Додаток №5 2007рік" xfId="2"/>
    <cellStyle name="Обычный_Додаток №5 2007рік 10" xfId="7"/>
    <cellStyle name="Обычный_Перелiк(змiни)" xfId="1"/>
    <cellStyle name="Обычный_Перелiк(змiни) 2" xfId="3"/>
    <cellStyle name="Плохой 2" xfId="83"/>
    <cellStyle name="Пояснение 2" xfId="84"/>
    <cellStyle name="Примечание 2" xfId="85"/>
    <cellStyle name="Стиль 1" xfId="34"/>
    <cellStyle name="Фінансовий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showWhiteSpace="0" topLeftCell="E54" zoomScaleNormal="100" workbookViewId="0">
      <selection activeCell="F47" sqref="F47"/>
    </sheetView>
  </sheetViews>
  <sheetFormatPr defaultColWidth="9.33203125" defaultRowHeight="13.2" x14ac:dyDescent="0.25"/>
  <cols>
    <col min="1" max="1" width="12" style="13" customWidth="1"/>
    <col min="2" max="2" width="33.77734375" style="13" customWidth="1"/>
    <col min="3" max="3" width="36.44140625" style="13" customWidth="1"/>
    <col min="4" max="4" width="20.109375" style="13" customWidth="1"/>
    <col min="5" max="5" width="12" style="13" customWidth="1"/>
    <col min="6" max="6" width="36.44140625" style="13" customWidth="1"/>
    <col min="7" max="7" width="35.77734375" style="13" customWidth="1"/>
    <col min="8" max="8" width="20" style="13" customWidth="1"/>
    <col min="9" max="9" width="24.44140625" style="13" customWidth="1"/>
    <col min="10" max="10" width="14" style="3" bestFit="1" customWidth="1"/>
    <col min="11" max="11" width="9.33203125" style="3"/>
    <col min="12" max="12" width="9.6640625" style="3" customWidth="1"/>
    <col min="13" max="16384" width="9.33203125" style="3"/>
  </cols>
  <sheetData>
    <row r="1" spans="1:15" s="1" customFormat="1" ht="19.5" customHeight="1" x14ac:dyDescent="0.25">
      <c r="A1" s="15"/>
      <c r="B1" s="15"/>
      <c r="C1" s="15"/>
      <c r="D1" s="15"/>
      <c r="E1" s="15"/>
      <c r="F1" s="15"/>
      <c r="G1" s="15"/>
      <c r="H1" s="16"/>
      <c r="I1" s="17" t="s">
        <v>13</v>
      </c>
    </row>
    <row r="2" spans="1:15" s="1" customFormat="1" ht="13.8" x14ac:dyDescent="0.25">
      <c r="A2" s="15"/>
      <c r="B2" s="15"/>
      <c r="C2" s="15"/>
      <c r="D2" s="15"/>
      <c r="E2" s="15"/>
      <c r="F2" s="15"/>
      <c r="G2" s="15"/>
      <c r="H2" s="16"/>
      <c r="I2" s="17" t="s">
        <v>42</v>
      </c>
    </row>
    <row r="3" spans="1:15" s="1" customFormat="1" ht="13.8" x14ac:dyDescent="0.25">
      <c r="A3" s="15"/>
      <c r="B3" s="15"/>
      <c r="C3" s="15"/>
      <c r="D3" s="107" t="s">
        <v>14</v>
      </c>
      <c r="E3" s="107"/>
      <c r="F3" s="15"/>
      <c r="G3" s="15"/>
      <c r="H3" s="17"/>
      <c r="I3" s="15"/>
    </row>
    <row r="4" spans="1:15" s="1" customFormat="1" ht="13.8" hidden="1" x14ac:dyDescent="0.25">
      <c r="A4" s="15"/>
      <c r="B4" s="15"/>
      <c r="C4" s="15"/>
      <c r="D4" s="15"/>
      <c r="E4" s="15"/>
      <c r="F4" s="15"/>
      <c r="G4" s="15"/>
      <c r="H4" s="17"/>
      <c r="I4" s="15"/>
    </row>
    <row r="5" spans="1:15" s="1" customFormat="1" ht="13.8" x14ac:dyDescent="0.25">
      <c r="A5" s="110" t="s">
        <v>15</v>
      </c>
      <c r="B5" s="110"/>
      <c r="C5" s="110"/>
      <c r="D5" s="110"/>
      <c r="E5" s="110"/>
      <c r="F5" s="110"/>
      <c r="G5" s="110"/>
      <c r="H5" s="110"/>
      <c r="I5" s="15"/>
    </row>
    <row r="6" spans="1:15" s="1" customFormat="1" ht="13.8" hidden="1" x14ac:dyDescent="0.25">
      <c r="A6" s="18"/>
      <c r="B6" s="18"/>
      <c r="C6" s="18"/>
      <c r="D6" s="18"/>
      <c r="E6" s="18"/>
      <c r="F6" s="18"/>
      <c r="G6" s="18"/>
      <c r="H6" s="18"/>
      <c r="I6" s="15"/>
    </row>
    <row r="7" spans="1:15" s="1" customFormat="1" ht="13.8" x14ac:dyDescent="0.25">
      <c r="A7" s="110" t="s">
        <v>19</v>
      </c>
      <c r="B7" s="110"/>
      <c r="C7" s="110"/>
      <c r="D7" s="110"/>
      <c r="E7" s="110"/>
      <c r="F7" s="110"/>
      <c r="G7" s="110"/>
      <c r="H7" s="110"/>
      <c r="I7" s="15"/>
    </row>
    <row r="8" spans="1:15" s="1" customFormat="1" ht="13.8" x14ac:dyDescent="0.25">
      <c r="A8" s="110" t="s">
        <v>16</v>
      </c>
      <c r="B8" s="110"/>
      <c r="C8" s="110"/>
      <c r="D8" s="110"/>
      <c r="E8" s="110"/>
      <c r="F8" s="110"/>
      <c r="G8" s="110"/>
      <c r="H8" s="110"/>
      <c r="I8" s="15"/>
    </row>
    <row r="9" spans="1:15" s="1" customFormat="1" ht="13.8" hidden="1" x14ac:dyDescent="0.25">
      <c r="A9" s="18"/>
      <c r="B9" s="18"/>
      <c r="C9" s="18"/>
      <c r="D9" s="18"/>
      <c r="E9" s="18"/>
      <c r="F9" s="18"/>
      <c r="G9" s="18"/>
      <c r="H9" s="18"/>
      <c r="I9" s="15"/>
    </row>
    <row r="10" spans="1:15" ht="18.75" hidden="1" customHeight="1" x14ac:dyDescent="0.25">
      <c r="A10" s="4"/>
      <c r="B10" s="4"/>
      <c r="C10" s="4"/>
      <c r="D10" s="4"/>
      <c r="E10" s="4">
        <f>SUM(E12)</f>
        <v>0</v>
      </c>
      <c r="F10" s="4"/>
      <c r="G10" s="4"/>
      <c r="H10" s="19" t="s">
        <v>0</v>
      </c>
      <c r="I10" s="4"/>
    </row>
    <row r="11" spans="1:15" ht="18.75" customHeight="1" x14ac:dyDescent="0.25">
      <c r="A11" s="4"/>
      <c r="B11" s="4" t="s">
        <v>1</v>
      </c>
      <c r="C11" s="4"/>
      <c r="D11" s="4"/>
      <c r="E11" s="4"/>
      <c r="F11" s="4"/>
      <c r="G11" s="4"/>
      <c r="H11" s="19"/>
      <c r="I11" s="4" t="s">
        <v>2</v>
      </c>
    </row>
    <row r="12" spans="1:15" ht="16.5" customHeight="1" x14ac:dyDescent="0.25">
      <c r="A12" s="111" t="s">
        <v>3</v>
      </c>
      <c r="B12" s="111"/>
      <c r="C12" s="111"/>
      <c r="D12" s="111"/>
      <c r="E12" s="112" t="s">
        <v>4</v>
      </c>
      <c r="F12" s="112"/>
      <c r="G12" s="112"/>
      <c r="H12" s="112"/>
      <c r="I12" s="108" t="s">
        <v>5</v>
      </c>
    </row>
    <row r="13" spans="1:15" ht="69.75" customHeight="1" x14ac:dyDescent="0.25">
      <c r="A13" s="30" t="s">
        <v>6</v>
      </c>
      <c r="B13" s="20" t="s">
        <v>7</v>
      </c>
      <c r="C13" s="109" t="s">
        <v>20</v>
      </c>
      <c r="D13" s="109" t="s">
        <v>8</v>
      </c>
      <c r="E13" s="30" t="s">
        <v>6</v>
      </c>
      <c r="F13" s="29" t="s">
        <v>7</v>
      </c>
      <c r="G13" s="109" t="s">
        <v>20</v>
      </c>
      <c r="H13" s="109" t="s">
        <v>8</v>
      </c>
      <c r="I13" s="108"/>
      <c r="K13" s="3" t="s">
        <v>9</v>
      </c>
      <c r="O13" s="5" t="s">
        <v>9</v>
      </c>
    </row>
    <row r="14" spans="1:15" ht="57" customHeight="1" x14ac:dyDescent="0.25">
      <c r="A14" s="29" t="s">
        <v>10</v>
      </c>
      <c r="B14" s="21" t="s">
        <v>11</v>
      </c>
      <c r="C14" s="109"/>
      <c r="D14" s="109"/>
      <c r="E14" s="29" t="s">
        <v>10</v>
      </c>
      <c r="F14" s="21" t="s">
        <v>11</v>
      </c>
      <c r="G14" s="109"/>
      <c r="H14" s="109"/>
      <c r="I14" s="108"/>
      <c r="J14" s="11"/>
      <c r="K14" s="6"/>
    </row>
    <row r="15" spans="1:15" s="10" customFormat="1" ht="48" customHeight="1" x14ac:dyDescent="0.25">
      <c r="A15" s="37" t="s">
        <v>26</v>
      </c>
      <c r="B15" s="21" t="s">
        <v>27</v>
      </c>
      <c r="C15" s="32"/>
      <c r="D15" s="22">
        <v>161178100</v>
      </c>
      <c r="E15" s="37" t="s">
        <v>26</v>
      </c>
      <c r="F15" s="21" t="s">
        <v>27</v>
      </c>
      <c r="G15" s="32"/>
      <c r="H15" s="22">
        <f>SUM(H16:H20)</f>
        <v>-19997500</v>
      </c>
      <c r="I15" s="23">
        <f t="shared" ref="I15:I20" si="0">D15+H15</f>
        <v>141180600</v>
      </c>
      <c r="J15" s="11"/>
      <c r="K15" s="6"/>
    </row>
    <row r="16" spans="1:15" s="55" customFormat="1" ht="70.5" customHeight="1" x14ac:dyDescent="0.25">
      <c r="A16" s="59" t="s">
        <v>66</v>
      </c>
      <c r="B16" s="59" t="s">
        <v>67</v>
      </c>
      <c r="C16" s="59" t="s">
        <v>68</v>
      </c>
      <c r="D16" s="52">
        <v>20498000</v>
      </c>
      <c r="E16" s="59" t="s">
        <v>66</v>
      </c>
      <c r="F16" s="59" t="s">
        <v>67</v>
      </c>
      <c r="G16" s="59" t="s">
        <v>68</v>
      </c>
      <c r="H16" s="52">
        <v>-16400000</v>
      </c>
      <c r="I16" s="23">
        <f t="shared" si="0"/>
        <v>4098000</v>
      </c>
      <c r="J16" s="57"/>
      <c r="K16" s="56"/>
    </row>
    <row r="17" spans="1:12" s="55" customFormat="1" ht="84.75" customHeight="1" x14ac:dyDescent="0.25">
      <c r="A17" s="59" t="s">
        <v>57</v>
      </c>
      <c r="B17" s="51" t="s">
        <v>58</v>
      </c>
      <c r="C17" s="51" t="s">
        <v>59</v>
      </c>
      <c r="D17" s="54">
        <v>390000</v>
      </c>
      <c r="E17" s="59" t="s">
        <v>57</v>
      </c>
      <c r="F17" s="51" t="s">
        <v>58</v>
      </c>
      <c r="G17" s="51" t="s">
        <v>59</v>
      </c>
      <c r="H17" s="52">
        <v>-177000</v>
      </c>
      <c r="I17" s="23">
        <f t="shared" si="0"/>
        <v>213000</v>
      </c>
      <c r="J17" s="57"/>
      <c r="K17" s="56"/>
    </row>
    <row r="18" spans="1:12" s="10" customFormat="1" ht="55.5" customHeight="1" x14ac:dyDescent="0.25">
      <c r="A18" s="59" t="s">
        <v>43</v>
      </c>
      <c r="B18" s="38" t="s">
        <v>44</v>
      </c>
      <c r="C18" s="46" t="s">
        <v>45</v>
      </c>
      <c r="D18" s="52">
        <v>3000000</v>
      </c>
      <c r="E18" s="59" t="s">
        <v>43</v>
      </c>
      <c r="F18" s="38" t="s">
        <v>44</v>
      </c>
      <c r="G18" s="46" t="s">
        <v>45</v>
      </c>
      <c r="H18" s="52">
        <v>-907600</v>
      </c>
      <c r="I18" s="23">
        <f>D18+H18</f>
        <v>2092400</v>
      </c>
      <c r="J18" s="11"/>
      <c r="K18" s="6"/>
    </row>
    <row r="19" spans="1:12" s="10" customFormat="1" ht="73.5" customHeight="1" x14ac:dyDescent="0.25">
      <c r="A19" s="59" t="s">
        <v>60</v>
      </c>
      <c r="B19" s="38" t="s">
        <v>61</v>
      </c>
      <c r="C19" s="51" t="s">
        <v>62</v>
      </c>
      <c r="D19" s="52">
        <v>2500000</v>
      </c>
      <c r="E19" s="59" t="s">
        <v>60</v>
      </c>
      <c r="F19" s="38" t="s">
        <v>61</v>
      </c>
      <c r="G19" s="51" t="s">
        <v>62</v>
      </c>
      <c r="H19" s="52">
        <v>-2500000</v>
      </c>
      <c r="I19" s="23">
        <f t="shared" si="0"/>
        <v>0</v>
      </c>
      <c r="J19" s="11"/>
      <c r="K19" s="6"/>
    </row>
    <row r="20" spans="1:12" s="10" customFormat="1" ht="86.25" customHeight="1" x14ac:dyDescent="0.25">
      <c r="A20" s="59" t="s">
        <v>63</v>
      </c>
      <c r="B20" s="64" t="s">
        <v>64</v>
      </c>
      <c r="C20" s="51" t="s">
        <v>65</v>
      </c>
      <c r="D20" s="52">
        <v>292000</v>
      </c>
      <c r="E20" s="59" t="s">
        <v>63</v>
      </c>
      <c r="F20" s="64" t="s">
        <v>64</v>
      </c>
      <c r="G20" s="51" t="s">
        <v>65</v>
      </c>
      <c r="H20" s="52">
        <v>-12900</v>
      </c>
      <c r="I20" s="23">
        <f t="shared" si="0"/>
        <v>279100</v>
      </c>
      <c r="J20" s="11"/>
      <c r="K20" s="6"/>
    </row>
    <row r="21" spans="1:12" s="10" customFormat="1" ht="54" customHeight="1" x14ac:dyDescent="0.25">
      <c r="A21" s="28" t="s">
        <v>17</v>
      </c>
      <c r="B21" s="24" t="s">
        <v>18</v>
      </c>
      <c r="C21" s="59"/>
      <c r="D21" s="54">
        <v>161623100</v>
      </c>
      <c r="E21" s="28" t="s">
        <v>17</v>
      </c>
      <c r="F21" s="24" t="s">
        <v>18</v>
      </c>
      <c r="G21" s="59"/>
      <c r="H21" s="54">
        <f>SUM(H22:H23)</f>
        <v>-2465274</v>
      </c>
      <c r="I21" s="23">
        <f>D21+H21</f>
        <v>159157826</v>
      </c>
      <c r="J21" s="11"/>
      <c r="K21" s="6"/>
      <c r="L21" s="12"/>
    </row>
    <row r="22" spans="1:12" s="10" customFormat="1" ht="76.5" customHeight="1" x14ac:dyDescent="0.25">
      <c r="A22" s="97" t="s">
        <v>21</v>
      </c>
      <c r="B22" s="85" t="s">
        <v>56</v>
      </c>
      <c r="C22" s="98" t="s">
        <v>95</v>
      </c>
      <c r="D22" s="101">
        <v>273800</v>
      </c>
      <c r="E22" s="25" t="s">
        <v>21</v>
      </c>
      <c r="F22" s="85" t="s">
        <v>56</v>
      </c>
      <c r="G22" s="98" t="s">
        <v>95</v>
      </c>
      <c r="H22" s="52">
        <v>-273800</v>
      </c>
      <c r="I22" s="23">
        <f>H22+D22</f>
        <v>0</v>
      </c>
      <c r="J22" s="11"/>
      <c r="K22" s="6"/>
      <c r="L22" s="12"/>
    </row>
    <row r="23" spans="1:12" s="10" customFormat="1" ht="161.25" customHeight="1" x14ac:dyDescent="0.25">
      <c r="A23" s="100" t="s">
        <v>96</v>
      </c>
      <c r="B23" s="85" t="s">
        <v>97</v>
      </c>
      <c r="C23" s="85" t="s">
        <v>98</v>
      </c>
      <c r="D23" s="101">
        <v>2191474</v>
      </c>
      <c r="E23" s="100" t="s">
        <v>96</v>
      </c>
      <c r="F23" s="85" t="s">
        <v>97</v>
      </c>
      <c r="G23" s="85" t="s">
        <v>98</v>
      </c>
      <c r="H23" s="101">
        <v>-2191474</v>
      </c>
      <c r="I23" s="23">
        <f>D23+H23</f>
        <v>0</v>
      </c>
      <c r="J23" s="11"/>
      <c r="K23" s="6" t="s">
        <v>9</v>
      </c>
      <c r="L23" s="12"/>
    </row>
    <row r="24" spans="1:12" s="10" customFormat="1" ht="62.25" customHeight="1" x14ac:dyDescent="0.25">
      <c r="A24" s="28">
        <v>700000</v>
      </c>
      <c r="B24" s="50" t="s">
        <v>29</v>
      </c>
      <c r="C24" s="60"/>
      <c r="D24" s="94">
        <v>30027372</v>
      </c>
      <c r="E24" s="60">
        <v>70000</v>
      </c>
      <c r="F24" s="50" t="s">
        <v>29</v>
      </c>
      <c r="G24" s="62"/>
      <c r="H24" s="94">
        <f>SUM(H26:H36)+H25</f>
        <v>2350329</v>
      </c>
      <c r="I24" s="23">
        <f t="shared" ref="I24:I38" si="1">D24+H24</f>
        <v>32377701</v>
      </c>
      <c r="J24" s="11"/>
      <c r="K24" s="6"/>
      <c r="L24" s="12"/>
    </row>
    <row r="25" spans="1:12" s="55" customFormat="1" ht="62.25" customHeight="1" x14ac:dyDescent="0.25">
      <c r="A25" s="95" t="s">
        <v>94</v>
      </c>
      <c r="B25" s="48" t="s">
        <v>70</v>
      </c>
      <c r="C25" s="59" t="s">
        <v>71</v>
      </c>
      <c r="D25" s="63">
        <v>0</v>
      </c>
      <c r="E25" s="95" t="s">
        <v>94</v>
      </c>
      <c r="F25" s="48" t="s">
        <v>70</v>
      </c>
      <c r="G25" s="59" t="s">
        <v>71</v>
      </c>
      <c r="H25" s="96">
        <v>35000</v>
      </c>
      <c r="I25" s="23">
        <f t="shared" si="1"/>
        <v>35000</v>
      </c>
      <c r="J25" s="57"/>
      <c r="K25" s="56"/>
      <c r="L25" s="58"/>
    </row>
    <row r="26" spans="1:12" s="10" customFormat="1" ht="121.5" customHeight="1" x14ac:dyDescent="0.25">
      <c r="A26" s="87" t="s">
        <v>30</v>
      </c>
      <c r="B26" s="31" t="s">
        <v>31</v>
      </c>
      <c r="C26" s="31" t="s">
        <v>46</v>
      </c>
      <c r="D26" s="82">
        <v>500000</v>
      </c>
      <c r="E26" s="87" t="s">
        <v>30</v>
      </c>
      <c r="F26" s="31" t="s">
        <v>31</v>
      </c>
      <c r="G26" s="31" t="s">
        <v>46</v>
      </c>
      <c r="H26" s="83">
        <v>310371</v>
      </c>
      <c r="I26" s="23">
        <f t="shared" si="1"/>
        <v>810371</v>
      </c>
      <c r="J26" s="11"/>
      <c r="K26" s="6"/>
      <c r="L26" s="12"/>
    </row>
    <row r="27" spans="1:12" s="10" customFormat="1" ht="111" customHeight="1" x14ac:dyDescent="0.25">
      <c r="A27" s="87" t="s">
        <v>30</v>
      </c>
      <c r="B27" s="31" t="s">
        <v>31</v>
      </c>
      <c r="C27" s="88" t="s">
        <v>47</v>
      </c>
      <c r="D27" s="47">
        <v>1557351</v>
      </c>
      <c r="E27" s="87" t="s">
        <v>30</v>
      </c>
      <c r="F27" s="31" t="s">
        <v>31</v>
      </c>
      <c r="G27" s="31" t="s">
        <v>47</v>
      </c>
      <c r="H27" s="84">
        <v>-244285</v>
      </c>
      <c r="I27" s="23">
        <f t="shared" si="1"/>
        <v>1313066</v>
      </c>
      <c r="J27" s="11"/>
      <c r="K27" s="6"/>
      <c r="L27" s="12"/>
    </row>
    <row r="28" spans="1:12" s="10" customFormat="1" ht="104.25" customHeight="1" x14ac:dyDescent="0.25">
      <c r="A28" s="87" t="s">
        <v>30</v>
      </c>
      <c r="B28" s="31" t="s">
        <v>31</v>
      </c>
      <c r="C28" s="31" t="s">
        <v>84</v>
      </c>
      <c r="D28" s="83">
        <v>1187400</v>
      </c>
      <c r="E28" s="89" t="s">
        <v>30</v>
      </c>
      <c r="F28" s="48" t="s">
        <v>31</v>
      </c>
      <c r="G28" s="90" t="s">
        <v>85</v>
      </c>
      <c r="H28" s="47">
        <v>400000</v>
      </c>
      <c r="I28" s="23">
        <f t="shared" si="1"/>
        <v>1587400</v>
      </c>
      <c r="J28" s="11"/>
      <c r="K28" s="6"/>
      <c r="L28" s="12"/>
    </row>
    <row r="29" spans="1:12" s="10" customFormat="1" ht="82.5" customHeight="1" x14ac:dyDescent="0.25">
      <c r="A29" s="87" t="s">
        <v>30</v>
      </c>
      <c r="B29" s="31" t="s">
        <v>31</v>
      </c>
      <c r="C29" s="88" t="s">
        <v>86</v>
      </c>
      <c r="D29" s="47">
        <v>1216200</v>
      </c>
      <c r="E29" s="87" t="s">
        <v>30</v>
      </c>
      <c r="F29" s="31" t="s">
        <v>31</v>
      </c>
      <c r="G29" s="31" t="s">
        <v>86</v>
      </c>
      <c r="H29" s="47">
        <v>373243</v>
      </c>
      <c r="I29" s="23">
        <f t="shared" si="1"/>
        <v>1589443</v>
      </c>
      <c r="J29" s="11"/>
      <c r="K29" s="6"/>
      <c r="L29" s="12"/>
    </row>
    <row r="30" spans="1:12" s="10" customFormat="1" ht="92.25" customHeight="1" x14ac:dyDescent="0.25">
      <c r="A30" s="87" t="s">
        <v>30</v>
      </c>
      <c r="B30" s="88" t="s">
        <v>31</v>
      </c>
      <c r="C30" s="31" t="s">
        <v>87</v>
      </c>
      <c r="D30" s="47">
        <v>928200</v>
      </c>
      <c r="E30" s="87" t="s">
        <v>30</v>
      </c>
      <c r="F30" s="31" t="s">
        <v>31</v>
      </c>
      <c r="G30" s="31" t="s">
        <v>87</v>
      </c>
      <c r="H30" s="47">
        <v>-7677</v>
      </c>
      <c r="I30" s="23">
        <f t="shared" si="1"/>
        <v>920523</v>
      </c>
      <c r="J30" s="11"/>
      <c r="K30" s="6"/>
      <c r="L30" s="12"/>
    </row>
    <row r="31" spans="1:12" s="10" customFormat="1" ht="86.25" customHeight="1" x14ac:dyDescent="0.25">
      <c r="A31" s="87" t="s">
        <v>30</v>
      </c>
      <c r="B31" s="31" t="s">
        <v>31</v>
      </c>
      <c r="C31" s="48" t="s">
        <v>88</v>
      </c>
      <c r="D31" s="47">
        <v>4200000</v>
      </c>
      <c r="E31" s="89" t="s">
        <v>30</v>
      </c>
      <c r="F31" s="48" t="s">
        <v>31</v>
      </c>
      <c r="G31" s="31" t="s">
        <v>88</v>
      </c>
      <c r="H31" s="47">
        <v>-31833</v>
      </c>
      <c r="I31" s="23">
        <f t="shared" si="1"/>
        <v>4168167</v>
      </c>
      <c r="J31" s="11"/>
      <c r="K31" s="6"/>
      <c r="L31" s="12"/>
    </row>
    <row r="32" spans="1:12" s="10" customFormat="1" ht="124.5" customHeight="1" x14ac:dyDescent="0.25">
      <c r="A32" s="87"/>
      <c r="B32" s="31"/>
      <c r="C32" s="48"/>
      <c r="D32" s="47"/>
      <c r="E32" s="87" t="s">
        <v>30</v>
      </c>
      <c r="F32" s="31" t="s">
        <v>31</v>
      </c>
      <c r="G32" s="88" t="s">
        <v>89</v>
      </c>
      <c r="H32" s="47">
        <v>1500000</v>
      </c>
      <c r="I32" s="23">
        <f t="shared" si="1"/>
        <v>1500000</v>
      </c>
      <c r="J32" s="11"/>
      <c r="K32" s="6"/>
      <c r="L32" s="12"/>
    </row>
    <row r="33" spans="1:12" s="55" customFormat="1" ht="99" customHeight="1" x14ac:dyDescent="0.25">
      <c r="A33" s="87" t="s">
        <v>30</v>
      </c>
      <c r="B33" s="31" t="s">
        <v>31</v>
      </c>
      <c r="C33" s="31" t="s">
        <v>90</v>
      </c>
      <c r="D33" s="47">
        <v>3500000</v>
      </c>
      <c r="E33" s="89" t="s">
        <v>30</v>
      </c>
      <c r="F33" s="48" t="s">
        <v>31</v>
      </c>
      <c r="G33" s="31" t="s">
        <v>90</v>
      </c>
      <c r="H33" s="47">
        <v>211000</v>
      </c>
      <c r="I33" s="23">
        <f t="shared" si="1"/>
        <v>3711000</v>
      </c>
      <c r="J33" s="57"/>
      <c r="K33" s="56"/>
      <c r="L33" s="58"/>
    </row>
    <row r="34" spans="1:12" s="55" customFormat="1" ht="99" customHeight="1" x14ac:dyDescent="0.25">
      <c r="A34" s="91" t="s">
        <v>40</v>
      </c>
      <c r="B34" s="31" t="s">
        <v>41</v>
      </c>
      <c r="C34" s="75" t="s">
        <v>91</v>
      </c>
      <c r="D34" s="83">
        <v>577400</v>
      </c>
      <c r="E34" s="91" t="s">
        <v>40</v>
      </c>
      <c r="F34" s="31" t="s">
        <v>41</v>
      </c>
      <c r="G34" s="75" t="s">
        <v>91</v>
      </c>
      <c r="H34" s="83">
        <v>-24000</v>
      </c>
      <c r="I34" s="23">
        <f t="shared" si="1"/>
        <v>553400</v>
      </c>
      <c r="J34" s="57"/>
      <c r="K34" s="56"/>
      <c r="L34" s="58"/>
    </row>
    <row r="35" spans="1:12" s="55" customFormat="1" ht="99" customHeight="1" x14ac:dyDescent="0.25">
      <c r="A35" s="91" t="s">
        <v>40</v>
      </c>
      <c r="B35" s="31" t="s">
        <v>41</v>
      </c>
      <c r="C35" s="92" t="s">
        <v>92</v>
      </c>
      <c r="D35" s="86">
        <v>1597446</v>
      </c>
      <c r="E35" s="91" t="s">
        <v>40</v>
      </c>
      <c r="F35" s="31" t="s">
        <v>41</v>
      </c>
      <c r="G35" s="92" t="s">
        <v>92</v>
      </c>
      <c r="H35" s="83">
        <v>-86682</v>
      </c>
      <c r="I35" s="23">
        <f t="shared" si="1"/>
        <v>1510764</v>
      </c>
      <c r="J35" s="57"/>
      <c r="K35" s="56"/>
      <c r="L35" s="58"/>
    </row>
    <row r="36" spans="1:12" s="10" customFormat="1" ht="105" customHeight="1" x14ac:dyDescent="0.25">
      <c r="A36" s="91" t="s">
        <v>40</v>
      </c>
      <c r="B36" s="31" t="s">
        <v>41</v>
      </c>
      <c r="C36" s="93" t="s">
        <v>93</v>
      </c>
      <c r="D36" s="86">
        <v>1260327</v>
      </c>
      <c r="E36" s="91" t="s">
        <v>40</v>
      </c>
      <c r="F36" s="31" t="s">
        <v>41</v>
      </c>
      <c r="G36" s="93" t="s">
        <v>93</v>
      </c>
      <c r="H36" s="83">
        <v>-84808</v>
      </c>
      <c r="I36" s="23">
        <f t="shared" si="1"/>
        <v>1175519</v>
      </c>
      <c r="J36" s="11"/>
      <c r="K36" s="6"/>
      <c r="L36" s="12"/>
    </row>
    <row r="37" spans="1:12" s="55" customFormat="1" ht="105" customHeight="1" x14ac:dyDescent="0.25">
      <c r="A37" s="65" t="s">
        <v>73</v>
      </c>
      <c r="B37" s="66" t="s">
        <v>74</v>
      </c>
      <c r="C37" s="61"/>
      <c r="D37" s="54">
        <v>50036105</v>
      </c>
      <c r="E37" s="65" t="s">
        <v>73</v>
      </c>
      <c r="F37" s="66" t="s">
        <v>74</v>
      </c>
      <c r="G37" s="61"/>
      <c r="H37" s="99">
        <f>H38</f>
        <v>-2990000</v>
      </c>
      <c r="I37" s="23">
        <f t="shared" si="1"/>
        <v>47046105</v>
      </c>
      <c r="J37" s="57"/>
      <c r="K37" s="56"/>
      <c r="L37" s="58"/>
    </row>
    <row r="38" spans="1:12" s="55" customFormat="1" ht="105" customHeight="1" x14ac:dyDescent="0.25">
      <c r="A38" s="67" t="s">
        <v>75</v>
      </c>
      <c r="B38" s="53" t="s">
        <v>76</v>
      </c>
      <c r="C38" s="31" t="s">
        <v>28</v>
      </c>
      <c r="D38" s="54">
        <v>5845000</v>
      </c>
      <c r="E38" s="67" t="s">
        <v>75</v>
      </c>
      <c r="F38" s="53" t="s">
        <v>76</v>
      </c>
      <c r="G38" s="31" t="s">
        <v>28</v>
      </c>
      <c r="H38" s="47">
        <v>-2990000</v>
      </c>
      <c r="I38" s="23">
        <f t="shared" si="1"/>
        <v>2855000</v>
      </c>
      <c r="J38" s="57"/>
      <c r="K38" s="56"/>
      <c r="L38" s="58"/>
    </row>
    <row r="39" spans="1:12" s="10" customFormat="1" ht="84" customHeight="1" x14ac:dyDescent="0.25">
      <c r="A39" s="44" t="s">
        <v>37</v>
      </c>
      <c r="B39" s="45" t="s">
        <v>38</v>
      </c>
      <c r="C39" s="39"/>
      <c r="D39" s="54">
        <v>1260850140</v>
      </c>
      <c r="E39" s="44" t="s">
        <v>37</v>
      </c>
      <c r="F39" s="45" t="s">
        <v>38</v>
      </c>
      <c r="G39" s="39"/>
      <c r="H39" s="54">
        <f>SUM(H40:H46)+H47+H48</f>
        <v>-486878461</v>
      </c>
      <c r="I39" s="23">
        <f>D39+H39</f>
        <v>773971679</v>
      </c>
      <c r="J39" s="11"/>
      <c r="K39" s="6"/>
      <c r="L39" s="12"/>
    </row>
    <row r="40" spans="1:12" s="10" customFormat="1" ht="108.75" customHeight="1" x14ac:dyDescent="0.25">
      <c r="A40" s="68" t="s">
        <v>50</v>
      </c>
      <c r="B40" s="51" t="s">
        <v>51</v>
      </c>
      <c r="C40" s="51" t="s">
        <v>52</v>
      </c>
      <c r="D40" s="69">
        <v>16842000</v>
      </c>
      <c r="E40" s="68" t="s">
        <v>50</v>
      </c>
      <c r="F40" s="51" t="s">
        <v>51</v>
      </c>
      <c r="G40" s="51" t="s">
        <v>52</v>
      </c>
      <c r="H40" s="70">
        <v>2000000</v>
      </c>
      <c r="I40" s="23">
        <f t="shared" ref="I40:I52" si="2">D40+H40</f>
        <v>18842000</v>
      </c>
      <c r="J40" s="11"/>
      <c r="K40" s="6"/>
      <c r="L40" s="12"/>
    </row>
    <row r="41" spans="1:12" s="10" customFormat="1" ht="132" customHeight="1" x14ac:dyDescent="0.25">
      <c r="A41" s="51">
        <v>1216030</v>
      </c>
      <c r="B41" s="51" t="s">
        <v>77</v>
      </c>
      <c r="C41" s="51" t="s">
        <v>78</v>
      </c>
      <c r="D41" s="69">
        <v>3000000</v>
      </c>
      <c r="E41" s="51">
        <v>1216030</v>
      </c>
      <c r="F41" s="51" t="s">
        <v>77</v>
      </c>
      <c r="G41" s="51" t="s">
        <v>78</v>
      </c>
      <c r="H41" s="71">
        <v>-1170000</v>
      </c>
      <c r="I41" s="23">
        <f t="shared" si="2"/>
        <v>1830000</v>
      </c>
      <c r="J41" s="11"/>
      <c r="K41" s="6"/>
      <c r="L41" s="12"/>
    </row>
    <row r="42" spans="1:12" s="10" customFormat="1" ht="84" customHeight="1" x14ac:dyDescent="0.25">
      <c r="A42" s="51">
        <v>1216030</v>
      </c>
      <c r="B42" s="51" t="s">
        <v>77</v>
      </c>
      <c r="C42" s="72" t="s">
        <v>79</v>
      </c>
      <c r="D42" s="73">
        <v>500000</v>
      </c>
      <c r="E42" s="51">
        <v>1216030</v>
      </c>
      <c r="F42" s="51" t="s">
        <v>77</v>
      </c>
      <c r="G42" s="72" t="s">
        <v>79</v>
      </c>
      <c r="H42" s="74">
        <v>340000</v>
      </c>
      <c r="I42" s="23">
        <f t="shared" si="2"/>
        <v>840000</v>
      </c>
      <c r="J42" s="11"/>
      <c r="K42" s="6"/>
      <c r="L42" s="12"/>
    </row>
    <row r="43" spans="1:12" s="55" customFormat="1" ht="140.25" customHeight="1" x14ac:dyDescent="0.25">
      <c r="A43" s="51">
        <v>1216090</v>
      </c>
      <c r="B43" s="51" t="s">
        <v>80</v>
      </c>
      <c r="C43" s="75" t="s">
        <v>81</v>
      </c>
      <c r="D43" s="76">
        <v>900000</v>
      </c>
      <c r="E43" s="51">
        <v>1216090</v>
      </c>
      <c r="F43" s="51" t="s">
        <v>80</v>
      </c>
      <c r="G43" s="75" t="s">
        <v>81</v>
      </c>
      <c r="H43" s="70">
        <v>-192300</v>
      </c>
      <c r="I43" s="23">
        <f t="shared" si="2"/>
        <v>707700</v>
      </c>
      <c r="J43" s="57"/>
      <c r="K43" s="56"/>
      <c r="L43" s="58"/>
    </row>
    <row r="44" spans="1:12" s="55" customFormat="1" ht="84" customHeight="1" x14ac:dyDescent="0.25">
      <c r="A44" s="51">
        <v>1216090</v>
      </c>
      <c r="B44" s="51" t="s">
        <v>80</v>
      </c>
      <c r="C44" s="75" t="s">
        <v>82</v>
      </c>
      <c r="D44" s="76">
        <v>2100000</v>
      </c>
      <c r="E44" s="51">
        <v>1216090</v>
      </c>
      <c r="F44" s="51" t="s">
        <v>80</v>
      </c>
      <c r="G44" s="75" t="s">
        <v>82</v>
      </c>
      <c r="H44" s="70">
        <v>-2013000</v>
      </c>
      <c r="I44" s="23">
        <f t="shared" si="2"/>
        <v>87000</v>
      </c>
      <c r="J44" s="57"/>
      <c r="K44" s="56"/>
      <c r="L44" s="58"/>
    </row>
    <row r="45" spans="1:12" s="55" customFormat="1" ht="84" customHeight="1" x14ac:dyDescent="0.25">
      <c r="A45" s="51">
        <v>1216090</v>
      </c>
      <c r="B45" s="51" t="s">
        <v>80</v>
      </c>
      <c r="C45" s="75" t="s">
        <v>83</v>
      </c>
      <c r="D45" s="76">
        <v>300000</v>
      </c>
      <c r="E45" s="51">
        <v>1216090</v>
      </c>
      <c r="F45" s="51" t="s">
        <v>80</v>
      </c>
      <c r="G45" s="75" t="s">
        <v>83</v>
      </c>
      <c r="H45" s="70">
        <v>-200700</v>
      </c>
      <c r="I45" s="23">
        <f t="shared" si="2"/>
        <v>99300</v>
      </c>
      <c r="J45" s="57"/>
      <c r="K45" s="56"/>
      <c r="L45" s="58"/>
    </row>
    <row r="46" spans="1:12" s="10" customFormat="1" ht="84" customHeight="1" x14ac:dyDescent="0.25">
      <c r="A46" s="77" t="s">
        <v>53</v>
      </c>
      <c r="B46" s="78" t="s">
        <v>54</v>
      </c>
      <c r="C46" s="79" t="s">
        <v>55</v>
      </c>
      <c r="D46" s="80">
        <v>57050100</v>
      </c>
      <c r="E46" s="77" t="s">
        <v>53</v>
      </c>
      <c r="F46" s="78" t="s">
        <v>54</v>
      </c>
      <c r="G46" s="79" t="s">
        <v>55</v>
      </c>
      <c r="H46" s="81">
        <v>20236000</v>
      </c>
      <c r="I46" s="23">
        <f t="shared" si="2"/>
        <v>77286100</v>
      </c>
      <c r="J46" s="11"/>
      <c r="K46" s="6"/>
      <c r="L46" s="12"/>
    </row>
    <row r="47" spans="1:12" s="55" customFormat="1" ht="84" customHeight="1" x14ac:dyDescent="0.25">
      <c r="A47" s="60">
        <v>1217640</v>
      </c>
      <c r="B47" s="53" t="s">
        <v>99</v>
      </c>
      <c r="C47" s="51" t="s">
        <v>100</v>
      </c>
      <c r="D47" s="80">
        <v>1066665640</v>
      </c>
      <c r="E47" s="60">
        <v>1217640</v>
      </c>
      <c r="F47" s="53" t="s">
        <v>99</v>
      </c>
      <c r="G47" s="51" t="s">
        <v>100</v>
      </c>
      <c r="H47" s="81">
        <v>-507678461</v>
      </c>
      <c r="I47" s="23">
        <f t="shared" si="2"/>
        <v>558987179</v>
      </c>
      <c r="J47" s="57"/>
      <c r="K47" s="56"/>
      <c r="L47" s="58"/>
    </row>
    <row r="48" spans="1:12" s="55" customFormat="1" ht="51" customHeight="1" x14ac:dyDescent="0.25">
      <c r="A48" s="60">
        <v>1216091</v>
      </c>
      <c r="B48" s="53" t="s">
        <v>103</v>
      </c>
      <c r="C48" s="51" t="s">
        <v>104</v>
      </c>
      <c r="D48" s="80">
        <v>3000000</v>
      </c>
      <c r="E48" s="60">
        <v>1216091</v>
      </c>
      <c r="F48" s="53" t="s">
        <v>103</v>
      </c>
      <c r="G48" s="51" t="s">
        <v>104</v>
      </c>
      <c r="H48" s="81">
        <v>1800000</v>
      </c>
      <c r="I48" s="23">
        <f t="shared" si="2"/>
        <v>4800000</v>
      </c>
      <c r="J48" s="57"/>
      <c r="K48" s="56"/>
      <c r="L48" s="58"/>
    </row>
    <row r="49" spans="1:12" s="10" customFormat="1" ht="84" customHeight="1" x14ac:dyDescent="0.25">
      <c r="A49" s="33">
        <v>1910000</v>
      </c>
      <c r="B49" s="41" t="s">
        <v>48</v>
      </c>
      <c r="C49" s="39"/>
      <c r="D49" s="54">
        <v>125977590</v>
      </c>
      <c r="E49" s="33">
        <v>1910000</v>
      </c>
      <c r="F49" s="41" t="s">
        <v>48</v>
      </c>
      <c r="G49" s="39"/>
      <c r="H49" s="54">
        <f>H50+H52+H51</f>
        <v>180620126</v>
      </c>
      <c r="I49" s="23">
        <f t="shared" si="2"/>
        <v>306597716</v>
      </c>
      <c r="J49" s="11"/>
      <c r="K49" s="6"/>
      <c r="L49" s="12"/>
    </row>
    <row r="50" spans="1:12" s="10" customFormat="1" ht="66.75" customHeight="1" x14ac:dyDescent="0.25">
      <c r="A50" s="49">
        <v>1910160</v>
      </c>
      <c r="B50" s="48" t="s">
        <v>70</v>
      </c>
      <c r="C50" s="59" t="s">
        <v>71</v>
      </c>
      <c r="D50" s="52">
        <v>35000</v>
      </c>
      <c r="E50" s="49">
        <v>1910160</v>
      </c>
      <c r="F50" s="48" t="s">
        <v>70</v>
      </c>
      <c r="G50" s="59" t="s">
        <v>71</v>
      </c>
      <c r="H50" s="52">
        <v>35000</v>
      </c>
      <c r="I50" s="23">
        <f t="shared" si="2"/>
        <v>70000</v>
      </c>
      <c r="J50" s="11"/>
      <c r="K50" s="6"/>
      <c r="L50" s="12"/>
    </row>
    <row r="51" spans="1:12" s="55" customFormat="1" ht="66.75" customHeight="1" x14ac:dyDescent="0.25">
      <c r="A51" s="105">
        <v>1917426</v>
      </c>
      <c r="B51" s="106" t="s">
        <v>101</v>
      </c>
      <c r="C51" s="51" t="s">
        <v>102</v>
      </c>
      <c r="D51" s="52">
        <v>90834590</v>
      </c>
      <c r="E51" s="105">
        <v>1917426</v>
      </c>
      <c r="F51" s="106" t="s">
        <v>101</v>
      </c>
      <c r="G51" s="51" t="s">
        <v>102</v>
      </c>
      <c r="H51" s="52">
        <v>180353826</v>
      </c>
      <c r="I51" s="23">
        <f t="shared" si="2"/>
        <v>271188416</v>
      </c>
      <c r="J51" s="57"/>
      <c r="K51" s="56"/>
      <c r="L51" s="58"/>
    </row>
    <row r="52" spans="1:12" s="10" customFormat="1" ht="63" customHeight="1" x14ac:dyDescent="0.25">
      <c r="A52" s="25" t="s">
        <v>49</v>
      </c>
      <c r="B52" s="48" t="s">
        <v>39</v>
      </c>
      <c r="C52" s="59" t="s">
        <v>69</v>
      </c>
      <c r="D52" s="52">
        <v>7627900</v>
      </c>
      <c r="E52" s="25" t="s">
        <v>49</v>
      </c>
      <c r="F52" s="48" t="s">
        <v>39</v>
      </c>
      <c r="G52" s="59" t="s">
        <v>69</v>
      </c>
      <c r="H52" s="52">
        <v>231300</v>
      </c>
      <c r="I52" s="23">
        <f t="shared" si="2"/>
        <v>7859200</v>
      </c>
      <c r="J52" s="11"/>
      <c r="K52" s="6"/>
      <c r="L52" s="12"/>
    </row>
    <row r="53" spans="1:12" s="10" customFormat="1" ht="75" customHeight="1" x14ac:dyDescent="0.25">
      <c r="A53" s="34" t="s">
        <v>22</v>
      </c>
      <c r="B53" s="34" t="s">
        <v>23</v>
      </c>
      <c r="C53" s="59"/>
      <c r="D53" s="54">
        <v>15320000</v>
      </c>
      <c r="E53" s="34" t="s">
        <v>22</v>
      </c>
      <c r="F53" s="34" t="s">
        <v>23</v>
      </c>
      <c r="G53" s="59"/>
      <c r="H53" s="54">
        <f>H54</f>
        <v>-1395000</v>
      </c>
      <c r="I53" s="23">
        <f t="shared" ref="I53:I56" si="3">D53+H53</f>
        <v>13925000</v>
      </c>
      <c r="J53" s="11"/>
      <c r="K53" s="6"/>
      <c r="L53" s="12"/>
    </row>
    <row r="54" spans="1:12" s="10" customFormat="1" ht="107.25" customHeight="1" x14ac:dyDescent="0.25">
      <c r="A54" s="35" t="s">
        <v>24</v>
      </c>
      <c r="B54" s="36" t="s">
        <v>25</v>
      </c>
      <c r="C54" s="59" t="s">
        <v>72</v>
      </c>
      <c r="D54" s="52">
        <v>1490000</v>
      </c>
      <c r="E54" s="35" t="s">
        <v>24</v>
      </c>
      <c r="F54" s="36" t="s">
        <v>25</v>
      </c>
      <c r="G54" s="59" t="s">
        <v>72</v>
      </c>
      <c r="H54" s="52">
        <v>-1395000</v>
      </c>
      <c r="I54" s="23">
        <f t="shared" si="3"/>
        <v>95000</v>
      </c>
      <c r="J54" s="11"/>
      <c r="K54" s="6"/>
      <c r="L54" s="12"/>
    </row>
    <row r="55" spans="1:12" s="10" customFormat="1" ht="42" customHeight="1" x14ac:dyDescent="0.25">
      <c r="A55" s="40" t="s">
        <v>32</v>
      </c>
      <c r="B55" s="41" t="s">
        <v>33</v>
      </c>
      <c r="C55" s="51"/>
      <c r="D55" s="54">
        <v>15960980</v>
      </c>
      <c r="E55" s="40" t="s">
        <v>32</v>
      </c>
      <c r="F55" s="41" t="s">
        <v>33</v>
      </c>
      <c r="G55" s="51"/>
      <c r="H55" s="54">
        <f>H56</f>
        <v>1000000</v>
      </c>
      <c r="I55" s="23">
        <f t="shared" si="3"/>
        <v>16960980</v>
      </c>
      <c r="J55" s="11"/>
      <c r="K55" s="6"/>
      <c r="L55" s="12"/>
    </row>
    <row r="56" spans="1:12" s="10" customFormat="1" ht="81.75" customHeight="1" x14ac:dyDescent="0.25">
      <c r="A56" s="42" t="s">
        <v>34</v>
      </c>
      <c r="B56" s="43" t="s">
        <v>35</v>
      </c>
      <c r="C56" s="51" t="s">
        <v>36</v>
      </c>
      <c r="D56" s="52">
        <v>14650900</v>
      </c>
      <c r="E56" s="42" t="s">
        <v>34</v>
      </c>
      <c r="F56" s="43" t="s">
        <v>35</v>
      </c>
      <c r="G56" s="51" t="s">
        <v>36</v>
      </c>
      <c r="H56" s="52">
        <v>1000000</v>
      </c>
      <c r="I56" s="23">
        <f t="shared" si="3"/>
        <v>15650900</v>
      </c>
      <c r="J56" s="11"/>
      <c r="K56" s="6"/>
      <c r="L56" s="12"/>
    </row>
    <row r="57" spans="1:12" ht="38.25" customHeight="1" x14ac:dyDescent="0.25">
      <c r="A57" s="27"/>
      <c r="B57" s="102" t="s">
        <v>12</v>
      </c>
      <c r="C57" s="103"/>
      <c r="D57" s="26">
        <v>1832417833</v>
      </c>
      <c r="E57" s="53"/>
      <c r="F57" s="53"/>
      <c r="G57" s="103" t="s">
        <v>9</v>
      </c>
      <c r="H57" s="26">
        <f>H55+H53+H49+H39+H24+H21+H15+H37</f>
        <v>-329755780</v>
      </c>
      <c r="I57" s="104">
        <f t="shared" ref="I57" si="4">D57+H57</f>
        <v>1502662053</v>
      </c>
    </row>
    <row r="58" spans="1:12" ht="92.25" customHeight="1" x14ac:dyDescent="0.3">
      <c r="A58" s="4"/>
      <c r="B58" s="4"/>
      <c r="C58" s="8"/>
      <c r="D58" s="4"/>
      <c r="E58" s="4"/>
      <c r="F58" s="7"/>
      <c r="G58" s="4"/>
      <c r="H58" s="4" t="s">
        <v>9</v>
      </c>
      <c r="I58" s="4"/>
    </row>
    <row r="59" spans="1:12" ht="71.25" customHeight="1" x14ac:dyDescent="0.3">
      <c r="C59" s="9"/>
      <c r="D59" s="7"/>
      <c r="E59" s="7"/>
      <c r="F59" s="4"/>
    </row>
    <row r="60" spans="1:12" ht="81.75" hidden="1" customHeight="1" x14ac:dyDescent="0.3">
      <c r="C60" s="9"/>
    </row>
    <row r="61" spans="1:12" ht="75.75" hidden="1" customHeight="1" x14ac:dyDescent="0.3">
      <c r="C61" s="9"/>
    </row>
    <row r="62" spans="1:12" ht="100.5" hidden="1" customHeight="1" x14ac:dyDescent="0.3">
      <c r="C62" s="9"/>
      <c r="D62" s="14"/>
    </row>
    <row r="63" spans="1:12" ht="48.75" hidden="1" customHeight="1" x14ac:dyDescent="0.3">
      <c r="C63" s="9"/>
    </row>
    <row r="64" spans="1:12" ht="48.75" hidden="1" customHeight="1" x14ac:dyDescent="0.25"/>
    <row r="65" spans="10:10" ht="48.75" hidden="1" customHeight="1" x14ac:dyDescent="0.25"/>
    <row r="66" spans="10:10" ht="48.75" hidden="1" customHeight="1" x14ac:dyDescent="0.25"/>
    <row r="67" spans="10:10" ht="48.75" hidden="1" customHeight="1" x14ac:dyDescent="0.25"/>
    <row r="68" spans="10:10" ht="48.75" hidden="1" customHeight="1" x14ac:dyDescent="0.25"/>
    <row r="69" spans="10:10" ht="120" customHeight="1" x14ac:dyDescent="0.25"/>
    <row r="70" spans="10:10" ht="82.5" customHeight="1" x14ac:dyDescent="0.25"/>
    <row r="71" spans="10:10" ht="57" customHeight="1" x14ac:dyDescent="0.25">
      <c r="J71" s="2"/>
    </row>
    <row r="72" spans="10:10" ht="112.5" customHeight="1" x14ac:dyDescent="0.25">
      <c r="J72" s="2"/>
    </row>
    <row r="73" spans="10:10" ht="165" customHeight="1" x14ac:dyDescent="0.25">
      <c r="J73" s="2"/>
    </row>
    <row r="74" spans="10:10" ht="95.25" customHeight="1" x14ac:dyDescent="0.25">
      <c r="J74" s="2"/>
    </row>
    <row r="75" spans="10:10" ht="38.25" customHeight="1" x14ac:dyDescent="0.25">
      <c r="J75" s="2"/>
    </row>
    <row r="76" spans="10:10" ht="13.8" x14ac:dyDescent="0.25">
      <c r="J76" s="2"/>
    </row>
    <row r="77" spans="10:10" ht="15.75" customHeight="1" x14ac:dyDescent="0.25">
      <c r="J77" s="2"/>
    </row>
    <row r="79" spans="10:10" ht="12.75" customHeight="1" x14ac:dyDescent="0.25"/>
    <row r="80" spans="10:10" ht="12.75" customHeight="1" x14ac:dyDescent="0.25"/>
    <row r="81" ht="12.75" customHeight="1" x14ac:dyDescent="0.25"/>
    <row r="82" ht="12.75" customHeight="1" x14ac:dyDescent="0.25"/>
  </sheetData>
  <mergeCells count="11">
    <mergeCell ref="D3:E3"/>
    <mergeCell ref="I12:I14"/>
    <mergeCell ref="C13:C14"/>
    <mergeCell ref="D13:D14"/>
    <mergeCell ref="G13:G14"/>
    <mergeCell ref="H13:H14"/>
    <mergeCell ref="A5:H5"/>
    <mergeCell ref="A7:H7"/>
    <mergeCell ref="A8:H8"/>
    <mergeCell ref="A12:D12"/>
    <mergeCell ref="E12:H12"/>
  </mergeCells>
  <printOptions horizontalCentered="1"/>
  <pageMargins left="0.19685039370078741" right="0.19685039370078741" top="0.59055118110236227" bottom="1.1811023622047245" header="0.31496062992125984" footer="0.31496062992125984"/>
  <pageSetup paperSize="9" scale="61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дод-5</vt:lpstr>
      <vt:lpstr>'дод-5'!Область_печати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МФУ</cp:lastModifiedBy>
  <cp:lastPrinted>2025-12-15T11:03:39Z</cp:lastPrinted>
  <dcterms:created xsi:type="dcterms:W3CDTF">2021-02-12T11:43:33Z</dcterms:created>
  <dcterms:modified xsi:type="dcterms:W3CDTF">2025-12-15T11:08:02Z</dcterms:modified>
</cp:coreProperties>
</file>