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570" windowHeight="9975" activeTab="0"/>
  </bookViews>
  <sheets>
    <sheet name="Дод1" sheetId="1" r:id="rId1"/>
    <sheet name="d-2" sheetId="2" r:id="rId2"/>
    <sheet name="Дод 3" sheetId="3" r:id="rId3"/>
  </sheets>
  <definedNames>
    <definedName name="Z_2D51538E_3B7A_4604_BEAF_8334E6CBF056_.wvu.Rows" localSheetId="1" hidden="1">'d-2'!$20:$20</definedName>
    <definedName name="Z_93D57D99_1E74_45C6_8969_0BFB4C0352CC_.wvu.Rows" localSheetId="1" hidden="1">'d-2'!$23:$24</definedName>
    <definedName name="Z_A40B1B0D_E6BF_4DEB_9E12_0B4228F21BD9_.wvu.Rows" localSheetId="1" hidden="1">'d-2'!$21:$24</definedName>
    <definedName name="Z_E105436A_D79A_4295_995A_E824F477340A_.wvu.Rows" localSheetId="1" hidden="1">'d-2'!#REF!,'d-2'!$21:$21</definedName>
    <definedName name="_xlnm.Print_Area" localSheetId="0">'Дод1'!$A$1:$G$101</definedName>
  </definedNames>
  <calcPr fullCalcOnLoad="1"/>
</workbook>
</file>

<file path=xl/sharedStrings.xml><?xml version="1.0" encoding="utf-8"?>
<sst xmlns="http://schemas.openxmlformats.org/spreadsheetml/2006/main" count="250" uniqueCount="185">
  <si>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</si>
  <si>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</si>
  <si>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</si>
  <si>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</si>
  <si>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</si>
  <si>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</t>
  </si>
  <si>
    <t>Внутрішні податки на товари та послуги</t>
  </si>
  <si>
    <t xml:space="preserve">Місцеві податки </t>
  </si>
  <si>
    <t>Податок на  майно</t>
  </si>
  <si>
    <t>Місцеві збори</t>
  </si>
  <si>
    <t>Збір за місця для паркування транспортних засобів</t>
  </si>
  <si>
    <t>Туристичний збір</t>
  </si>
  <si>
    <t xml:space="preserve">Єдиний податок 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</si>
  <si>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</si>
  <si>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</si>
  <si>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</si>
  <si>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</si>
  <si>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</si>
  <si>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</si>
  <si>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</si>
  <si>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</si>
  <si>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</si>
  <si>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</si>
  <si>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</si>
  <si>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</si>
  <si>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Кошти від продажу землі</t>
  </si>
  <si>
    <t>Цільові фонди</t>
  </si>
  <si>
    <t>% виконання річного плану</t>
  </si>
  <si>
    <t>Додаток №1</t>
  </si>
  <si>
    <t xml:space="preserve"> </t>
  </si>
  <si>
    <t>ЗАГАЛЬНИЙ  ФОНД</t>
  </si>
  <si>
    <t>РАЗОМ ДОХОДІВ ЗАГАЛЬНОГО ФОНДУ</t>
  </si>
  <si>
    <t>СПЕЦІАЛЬНИЙ ФОНД</t>
  </si>
  <si>
    <t>РАЗОМ ДОХОДІВ СПЕЦІАЛЬНОГО ФОНДУ</t>
  </si>
  <si>
    <t>в тому числі бюджет розвитку</t>
  </si>
  <si>
    <t>ВСЬОГО ДОХОДІВ БЮДЖЕТУ</t>
  </si>
  <si>
    <t>Місцеві податки і збори</t>
  </si>
  <si>
    <t>180101-180104</t>
  </si>
  <si>
    <t>180105-180109</t>
  </si>
  <si>
    <t>180110-180111</t>
  </si>
  <si>
    <t xml:space="preserve">Плата за землю </t>
  </si>
  <si>
    <t xml:space="preserve">Транспортний податок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</si>
  <si>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</si>
  <si>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 xml:space="preserve">Міський голова </t>
  </si>
  <si>
    <t>Плата за надання  адміністративних послуг</t>
  </si>
  <si>
    <t>Податок на нерухоме майно, відмінне від земельної ділянки</t>
  </si>
  <si>
    <t>х</t>
  </si>
  <si>
    <t>Адміністративний збір за державну реєстрацію речових прав на нерухоме майно та їх обтяжень</t>
  </si>
  <si>
    <t>Грошові стягнення за шкоду, заподіяну  порушенням законодавства про охорону навколишнього природного середовища внаслідок господарської та іншої діяльності</t>
  </si>
  <si>
    <t>Інші надходження до фондів охорони навколишнього природного середовища</t>
  </si>
  <si>
    <t>Плата за розміщення тимчасово вільних коштів місцевих бюджетів</t>
  </si>
  <si>
    <t>(тис.грн)</t>
  </si>
  <si>
    <t xml:space="preserve">                     С.В.Надал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</si>
  <si>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</si>
  <si>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</si>
  <si>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</si>
  <si>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Медична субвенція з державного бюджету місцевим бюджетам</t>
  </si>
  <si>
    <t>Надходження коштів  пайової участі в розвитку інфраструктури населеного пункту</t>
  </si>
  <si>
    <t>Цільові фонди, утворені ... органами місцевого самоврядування  та місцевими органами виконавчої влади</t>
  </si>
  <si>
    <t>до рішення міської ради</t>
  </si>
  <si>
    <t>Акцизний податок з реалізації  суб"єктами господарювання  роздрібної торгівлі підакцизних товарів</t>
  </si>
  <si>
    <t>Надходж. сум кредит. та депонент. заборгованості підприємств, організацій та установ…</t>
  </si>
  <si>
    <t>Надходження коштів від  Державного фонду дорогоцінних металів та дорогоцінного каміння</t>
  </si>
  <si>
    <t xml:space="preserve">План          2018р. 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</si>
  <si>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</si>
  <si>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Рентна плата та плата за використання інших природних ресурсів</t>
  </si>
  <si>
    <t>Місцеві податки і збори, нараховані до 1 січня 2011 року</t>
  </si>
  <si>
    <t>Збір за видачу ордера на квартиру</t>
  </si>
  <si>
    <t>Збір за провадження деяких видів підприємницької  діяльності, що справлявся до 1 счня 2015 року</t>
  </si>
  <si>
    <t>Субвенції з державного бюджету місцевим бюджетам</t>
  </si>
  <si>
    <t>Освітня  субвенція з державного бюджету місцевим бюджетам</t>
  </si>
  <si>
    <t>Субвенції з місцевих бюджетів іншим  місцевим бюджетам</t>
  </si>
  <si>
    <t>Субвенція з місцевого бюджету на виплату допомоги сім’ям з дітьми, малозабезпеченим сім’ям, інвалідам з дитинства, дітям-інвалідам  ...</t>
  </si>
  <si>
    <t>Субвенція з  місцевого 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...</t>
  </si>
  <si>
    <t>Частина чистого прибутку державних або комунальних унітарних підприємств…</t>
  </si>
  <si>
    <t>Надходження коштів від відшкодування витрат с/г виробництва</t>
  </si>
  <si>
    <t>Кошти за шкоду, що заподіяна на земельних ділянках державної та комунальної власності , які не надані у користування  та не передані у власність, внаслідок їх самовільного зайняття, використання не за цільовим призначенням…</t>
  </si>
  <si>
    <t>Адміністративні штрафи та штрафні  санкції за порушення законод. в сфері виробництвава та обігу алкогол.напоїв  та тютюн. виробів</t>
  </si>
  <si>
    <t>Адміністративний збір за проведення держ. реєстрації юридичних осіб,  фізичних осіб- підприємців та громадських формувань</t>
  </si>
  <si>
    <t>Субвенція з місцевого бюджету  місцевим бюджетам  на відшкодування вартості лікарських засобів для лікування окремих захворювань…</t>
  </si>
  <si>
    <t>Міжбюджетні трансферти</t>
  </si>
  <si>
    <t>Субвенція з місцевого бюджету на виплату грошової компенсації за належні для отримання жилі приміщення для сімей загиблих осіб,для осіб з інвалідністю І-ІІ групи,яка настала внаслідок поранення,контузії,каліцтва або захворювання,одержаних під час безпосередньої участі в АТО</t>
  </si>
  <si>
    <t>Субвенція з місцевого бюджету на проектні,будівельно-ремонтні роботи,придбання житла та приміщень для розвитку сімейних та інших форм виховання, наближених до сімейних,та забезпечення житлом дітей-сиріт...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</si>
  <si>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</si>
  <si>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якісної,сучасної та доступної загальної середньої освіти "Нова українська школа" за рахунок  відповідної субвенції з державного бюджету</t>
  </si>
  <si>
    <t>Інші субвенції з місцевого бюджету</t>
  </si>
  <si>
    <t>План     9 місяців 2018 р.</t>
  </si>
  <si>
    <t>Факт   9 місяців  2018 р.</t>
  </si>
  <si>
    <t xml:space="preserve">% виконання  плану                9 місяців   2018 р.                           </t>
  </si>
  <si>
    <t xml:space="preserve">Звіт про виконання дохідної частини бюджету м. Тернополя за 9 місяців  2018 року     </t>
  </si>
  <si>
    <t xml:space="preserve"> Субвенція з державного бюджету м/ бюд.на здісн.заходів щодо соц-економ.розв окремих терит.</t>
  </si>
  <si>
    <t>Субвенція з місцевого бюджету на виплату грошової компенсації за належні для отримання жилі приміщення для сімей загиблих УБД на території інших держав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</si>
  <si>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осіб,які захищ.незалежність   і суверенітет і брали безпосередню участь в АТО</t>
  </si>
  <si>
    <t>Субвенція з державного бюджету місцевим бюджетам на будівництво/реконструкцію палаців спорту</t>
  </si>
  <si>
    <t>Субвенція з місцевого бюджету  за рахунок залишку коштів освітньої субвенції, що утворився на початок бюджетного періоду</t>
  </si>
  <si>
    <t>Штрафні санкції за порушення законодавства про патентування…</t>
  </si>
  <si>
    <t>Плата за встановлення земельного се6рвітуту</t>
  </si>
  <si>
    <t>Плата за скорочення термінів надання послуг у сфері держреєстрації  речових прав на нерухоме майно…</t>
  </si>
  <si>
    <t>Плата за гарантії, надані …міськими радами</t>
  </si>
  <si>
    <t>Кошти від відчуження майна, що ... перебуває  в комунальній власності</t>
  </si>
  <si>
    <t xml:space="preserve">Збір за забруднення навколишнього природного середовища </t>
  </si>
  <si>
    <t>С.В. Надал</t>
  </si>
  <si>
    <t>Міський голова</t>
  </si>
  <si>
    <t xml:space="preserve">Разом видатків  </t>
  </si>
  <si>
    <t>Разом видатків  спеціального фонду</t>
  </si>
  <si>
    <t xml:space="preserve">Інша діяльність </t>
  </si>
  <si>
    <t>8000</t>
  </si>
  <si>
    <t>Економічна діяльність</t>
  </si>
  <si>
    <t>7000</t>
  </si>
  <si>
    <t>Житлово-комунальне господарство</t>
  </si>
  <si>
    <t>6000</t>
  </si>
  <si>
    <t>Фізична культура і спорт</t>
  </si>
  <si>
    <t>5000</t>
  </si>
  <si>
    <t>Культура і мистецтво</t>
  </si>
  <si>
    <t>4000</t>
  </si>
  <si>
    <t>Соціальний захист та соціал.забезпечення населення</t>
  </si>
  <si>
    <t>3000</t>
  </si>
  <si>
    <t>Охорона здоров’я</t>
  </si>
  <si>
    <t>2000</t>
  </si>
  <si>
    <t>Освіта</t>
  </si>
  <si>
    <t>1000</t>
  </si>
  <si>
    <t>Державне управління</t>
  </si>
  <si>
    <t>0100</t>
  </si>
  <si>
    <t>Видатки спеціального фонду</t>
  </si>
  <si>
    <t>Всього видатків загального фонду:</t>
  </si>
  <si>
    <t>9000</t>
  </si>
  <si>
    <t>Житлово - комунальне господарство</t>
  </si>
  <si>
    <t>Соціальний захист та соціальне забезпечення</t>
  </si>
  <si>
    <t>Охорона здоров"я</t>
  </si>
  <si>
    <t>% виконання  до річного плану</t>
  </si>
  <si>
    <t>% до загальної суми</t>
  </si>
  <si>
    <t>Сума</t>
  </si>
  <si>
    <t>Фактично використано  за  9-ть місяців 2018 р.</t>
  </si>
  <si>
    <t>Уточнений план на   2018 р.</t>
  </si>
  <si>
    <t>Код функціональної класифікації</t>
  </si>
  <si>
    <t xml:space="preserve"> тис.грн.</t>
  </si>
  <si>
    <t>за функціональною структурою</t>
  </si>
  <si>
    <t>видаткової частини бюджету міста за 9-ть місяців 2018 р.</t>
  </si>
  <si>
    <t>Виконання</t>
  </si>
  <si>
    <t xml:space="preserve">до рішення  міської ради  </t>
  </si>
  <si>
    <t>Додаток №2</t>
  </si>
  <si>
    <t>Міський голова                                                                     С.В. Надал</t>
  </si>
  <si>
    <t>РАЗОМ</t>
  </si>
  <si>
    <t>оплата послуг за пнидбання канцтоварів</t>
  </si>
  <si>
    <t xml:space="preserve">оплата послуг за харчування та проживання </t>
  </si>
  <si>
    <t>оплата послуг за придбання подарунків для нагородження</t>
  </si>
  <si>
    <t>Тернопільська міська рада, всього</t>
  </si>
  <si>
    <t>повернення коштів згідно договору про партнерство "Інвестиція в культуру"</t>
  </si>
  <si>
    <t>Управління культури і мистецтв, всього</t>
  </si>
  <si>
    <t>придбання спортивного інвентаря</t>
  </si>
  <si>
    <t>послуги за харчування і проживання учасників змагань</t>
  </si>
  <si>
    <t>оплата послуг із звукового забезпечення</t>
  </si>
  <si>
    <t>оплата транспортних послуг по спортивних заходах</t>
  </si>
  <si>
    <t>фінансова підтримка КП "ФК "Тернопіль"</t>
  </si>
  <si>
    <t xml:space="preserve"> Управління у справах сім"ї, молодіжної політики і спорту, всього</t>
  </si>
  <si>
    <t>оплата послуг за розміщення реклами</t>
  </si>
  <si>
    <t>оплата послуг по програмах міжнародного співробітництва</t>
  </si>
  <si>
    <t>фінансова підтримка КП "ТІЦ"</t>
  </si>
  <si>
    <t>Управління стратегічного розвитку, всього</t>
  </si>
  <si>
    <t>оплата послуг мережового обладнання та систем відеоспостереження школами міста</t>
  </si>
  <si>
    <t>Управління освіти і науки, всього</t>
  </si>
  <si>
    <t xml:space="preserve"> Використання коштів</t>
  </si>
  <si>
    <t>№ №</t>
  </si>
  <si>
    <t>тис.грн.</t>
  </si>
  <si>
    <t>Інші надходження, визначені рішеннями міської ради, виконавчого комітету,крім податків та зборів, які передбачені Податковим кодексом України</t>
  </si>
  <si>
    <t>Плата за здійснення торгівлі в інших місцях, крім ринків</t>
  </si>
  <si>
    <t>Внески замовників для розвитку інженерно-транспортної та соціальної інфраструктури міста</t>
  </si>
  <si>
    <t>Кошти на фінансування робіт по благоустрою та впорядкуванню міських кладовищ та місць масових поховань</t>
  </si>
  <si>
    <t>Плата за відновлення знесених зелених насаджень</t>
  </si>
  <si>
    <t>Кошти від суб'єктів господарювання, які надають послуги в мережі кабельного телебачення</t>
  </si>
  <si>
    <t>Надходження від плати за користування місцем розташування рекламних засобів, що перебуває в комунальній власності</t>
  </si>
  <si>
    <t>Щомісячні внески суб'єктів господарювання, що здійснюють перевезення пасажирів у м. Тернополі автобусами, маршрутними та легковими таксі, на розвиток інфраструктури міських пасажирських перевезень</t>
  </si>
  <si>
    <t>Плата за участь у конкурсах на перевезення пасажирів на автобусних маршрутах загального користування</t>
  </si>
  <si>
    <t>Добровільні внески фізичних та юридичних осіб на соціально-економічний розвиток міста</t>
  </si>
  <si>
    <t>в т.ч.</t>
  </si>
  <si>
    <t xml:space="preserve">Надійшло з початку року на рахунок цільового фонду, </t>
  </si>
  <si>
    <t>Надходження коштів</t>
  </si>
  <si>
    <t>№ п/п</t>
  </si>
  <si>
    <t xml:space="preserve">                                                                                                           </t>
  </si>
  <si>
    <t xml:space="preserve"> про надходження і використання коштів фонду соціально-економічного розвитку міста за 9-ть місяців 2018р.</t>
  </si>
  <si>
    <t>Дані</t>
  </si>
  <si>
    <t xml:space="preserve">                              Додаток  № 3</t>
  </si>
  <si>
    <t xml:space="preserve">              від 22.11.2018р. № 7/30/11</t>
  </si>
  <si>
    <t>від 22.11.2018р. № 7/30/11</t>
  </si>
  <si>
    <t xml:space="preserve"> від 22.11.2018р. № 7/30/11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</si>
</sst>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"/>
    <numFmt numFmtId="203" formatCode="0.00000"/>
    <numFmt numFmtId="204" formatCode="0.0000"/>
    <numFmt numFmtId="205" formatCode="0.0000000"/>
    <numFmt numFmtId="206" formatCode="0.000000000"/>
    <numFmt numFmtId="207" formatCode="0.0000000000"/>
    <numFmt numFmtId="208" formatCode="0.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4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6"/>
      <name val="Times New Roman"/>
      <family val="1"/>
    </font>
    <font>
      <b/>
      <u val="single"/>
      <sz val="12"/>
      <name val="Times New Roman"/>
      <family val="1"/>
    </font>
    <font>
      <b/>
      <u val="single"/>
      <sz val="1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1"/>
    </font>
    <font>
      <b/>
      <sz val="10"/>
      <name val="Times New Roman Cyr"/>
      <family val="0"/>
    </font>
    <font>
      <i/>
      <sz val="12"/>
      <name val="Times New Roman Cyr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7" fillId="0" borderId="10" xfId="55" applyFont="1" applyBorder="1" applyAlignment="1">
      <alignment horizontal="left" vertical="center"/>
      <protection/>
    </xf>
    <xf numFmtId="196" fontId="9" fillId="0" borderId="11" xfId="55" applyNumberFormat="1" applyFont="1" applyBorder="1" applyAlignment="1">
      <alignment horizontal="center" vertical="center"/>
      <protection/>
    </xf>
    <xf numFmtId="196" fontId="9" fillId="0" borderId="12" xfId="55" applyNumberFormat="1" applyFont="1" applyBorder="1" applyAlignment="1">
      <alignment horizontal="center"/>
      <protection/>
    </xf>
    <xf numFmtId="0" fontId="9" fillId="0" borderId="10" xfId="55" applyFont="1" applyBorder="1" applyAlignment="1">
      <alignment horizontal="left" vertical="center"/>
      <protection/>
    </xf>
    <xf numFmtId="196" fontId="9" fillId="0" borderId="13" xfId="55" applyNumberFormat="1" applyFont="1" applyBorder="1" applyAlignment="1">
      <alignment horizontal="center" vertical="center"/>
      <protection/>
    </xf>
    <xf numFmtId="196" fontId="10" fillId="0" borderId="11" xfId="55" applyNumberFormat="1" applyFont="1" applyBorder="1" applyAlignment="1">
      <alignment horizontal="center" vertical="center"/>
      <protection/>
    </xf>
    <xf numFmtId="196" fontId="9" fillId="0" borderId="14" xfId="55" applyNumberFormat="1" applyFont="1" applyBorder="1" applyAlignment="1">
      <alignment horizontal="center" vertical="center"/>
      <protection/>
    </xf>
    <xf numFmtId="0" fontId="9" fillId="0" borderId="15" xfId="55" applyFont="1" applyBorder="1" applyAlignment="1">
      <alignment horizontal="left" vertical="center"/>
      <protection/>
    </xf>
    <xf numFmtId="0" fontId="12" fillId="0" borderId="16" xfId="55" applyFont="1" applyBorder="1" applyAlignment="1">
      <alignment horizontal="left" vertical="center"/>
      <protection/>
    </xf>
    <xf numFmtId="196" fontId="12" fillId="0" borderId="14" xfId="55" applyNumberFormat="1" applyFont="1" applyBorder="1" applyAlignment="1">
      <alignment horizontal="center" vertical="center"/>
      <protection/>
    </xf>
    <xf numFmtId="196" fontId="12" fillId="0" borderId="17" xfId="55" applyNumberFormat="1" applyFont="1" applyBorder="1" applyAlignment="1">
      <alignment horizontal="center"/>
      <protection/>
    </xf>
    <xf numFmtId="0" fontId="9" fillId="0" borderId="16" xfId="55" applyFont="1" applyBorder="1" applyAlignment="1">
      <alignment horizontal="left" vertical="center"/>
      <protection/>
    </xf>
    <xf numFmtId="196" fontId="9" fillId="0" borderId="17" xfId="55" applyNumberFormat="1" applyFont="1" applyBorder="1" applyAlignment="1">
      <alignment horizontal="center"/>
      <protection/>
    </xf>
    <xf numFmtId="196" fontId="12" fillId="0" borderId="18" xfId="55" applyNumberFormat="1" applyFont="1" applyBorder="1" applyAlignment="1">
      <alignment horizontal="center" vertical="center"/>
      <protection/>
    </xf>
    <xf numFmtId="0" fontId="12" fillId="0" borderId="15" xfId="55" applyFont="1" applyBorder="1" applyAlignment="1">
      <alignment horizontal="left" vertical="center"/>
      <protection/>
    </xf>
    <xf numFmtId="196" fontId="12" fillId="0" borderId="13" xfId="55" applyNumberFormat="1" applyFont="1" applyBorder="1" applyAlignment="1">
      <alignment horizontal="center" vertical="center"/>
      <protection/>
    </xf>
    <xf numFmtId="196" fontId="12" fillId="0" borderId="19" xfId="55" applyNumberFormat="1" applyFont="1" applyBorder="1" applyAlignment="1">
      <alignment horizontal="center" vertical="center"/>
      <protection/>
    </xf>
    <xf numFmtId="0" fontId="12" fillId="0" borderId="14" xfId="55" applyFont="1" applyBorder="1" applyAlignment="1">
      <alignment horizontal="left" vertical="center" wrapText="1" shrinkToFit="1"/>
      <protection/>
    </xf>
    <xf numFmtId="196" fontId="9" fillId="0" borderId="12" xfId="55" applyNumberFormat="1" applyFont="1" applyBorder="1" applyAlignment="1">
      <alignment horizontal="center" vertical="center"/>
      <protection/>
    </xf>
    <xf numFmtId="0" fontId="11" fillId="0" borderId="16" xfId="55" applyFont="1" applyBorder="1" applyAlignment="1">
      <alignment horizontal="left" vertical="center"/>
      <protection/>
    </xf>
    <xf numFmtId="196" fontId="9" fillId="0" borderId="17" xfId="55" applyNumberFormat="1" applyFont="1" applyBorder="1" applyAlignment="1">
      <alignment horizontal="center" vertical="center"/>
      <protection/>
    </xf>
    <xf numFmtId="196" fontId="12" fillId="0" borderId="17" xfId="55" applyNumberFormat="1" applyFont="1" applyBorder="1" applyAlignment="1">
      <alignment horizontal="center" vertical="center"/>
      <protection/>
    </xf>
    <xf numFmtId="1" fontId="12" fillId="33" borderId="20" xfId="58" applyNumberFormat="1" applyFont="1" applyFill="1" applyBorder="1" applyAlignment="1">
      <alignment horizontal="left" vertical="center"/>
      <protection/>
    </xf>
    <xf numFmtId="0" fontId="12" fillId="0" borderId="16" xfId="55" applyFont="1" applyBorder="1" applyAlignment="1">
      <alignment horizontal="left" vertical="center" wrapText="1"/>
      <protection/>
    </xf>
    <xf numFmtId="196" fontId="12" fillId="0" borderId="21" xfId="55" applyNumberFormat="1" applyFont="1" applyBorder="1" applyAlignment="1">
      <alignment horizontal="center" vertical="center"/>
      <protection/>
    </xf>
    <xf numFmtId="196" fontId="12" fillId="0" borderId="14" xfId="55" applyNumberFormat="1" applyFont="1" applyBorder="1" applyAlignment="1">
      <alignment horizontal="center" vertical="center" wrapText="1"/>
      <protection/>
    </xf>
    <xf numFmtId="0" fontId="12" fillId="0" borderId="20" xfId="55" applyFont="1" applyBorder="1" applyAlignment="1">
      <alignment horizontal="left" vertical="center" wrapText="1"/>
      <protection/>
    </xf>
    <xf numFmtId="0" fontId="12" fillId="0" borderId="18" xfId="55" applyFont="1" applyBorder="1" applyAlignment="1">
      <alignment horizontal="center" vertical="center" wrapText="1"/>
      <protection/>
    </xf>
    <xf numFmtId="196" fontId="12" fillId="0" borderId="11" xfId="55" applyNumberFormat="1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left" vertical="center"/>
      <protection/>
    </xf>
    <xf numFmtId="196" fontId="13" fillId="0" borderId="11" xfId="55" applyNumberFormat="1" applyFont="1" applyBorder="1" applyAlignment="1">
      <alignment horizontal="center" vertical="center"/>
      <protection/>
    </xf>
    <xf numFmtId="196" fontId="13" fillId="0" borderId="12" xfId="55" applyNumberFormat="1" applyFont="1" applyBorder="1" applyAlignment="1">
      <alignment horizontal="center"/>
      <protection/>
    </xf>
    <xf numFmtId="0" fontId="10" fillId="0" borderId="16" xfId="55" applyFont="1" applyBorder="1" applyAlignment="1">
      <alignment horizontal="left" vertical="center"/>
      <protection/>
    </xf>
    <xf numFmtId="196" fontId="10" fillId="0" borderId="14" xfId="55" applyNumberFormat="1" applyFont="1" applyBorder="1" applyAlignment="1">
      <alignment horizontal="center" vertical="center"/>
      <protection/>
    </xf>
    <xf numFmtId="196" fontId="10" fillId="0" borderId="17" xfId="55" applyNumberFormat="1" applyFont="1" applyBorder="1" applyAlignment="1">
      <alignment horizontal="center" vertical="center"/>
      <protection/>
    </xf>
    <xf numFmtId="196" fontId="10" fillId="0" borderId="19" xfId="55" applyNumberFormat="1" applyFont="1" applyBorder="1" applyAlignment="1">
      <alignment horizontal="center" vertical="center"/>
      <protection/>
    </xf>
    <xf numFmtId="196" fontId="10" fillId="0" borderId="22" xfId="55" applyNumberFormat="1" applyFont="1" applyBorder="1" applyAlignment="1">
      <alignment horizontal="center"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9" fillId="0" borderId="0" xfId="55" applyFont="1" applyBorder="1" applyAlignment="1">
      <alignment horizontal="center" vertical="center"/>
      <protection/>
    </xf>
    <xf numFmtId="196" fontId="9" fillId="0" borderId="0" xfId="55" applyNumberFormat="1" applyFont="1" applyBorder="1" applyAlignment="1">
      <alignment horizontal="center" vertical="center"/>
      <protection/>
    </xf>
    <xf numFmtId="196" fontId="9" fillId="0" borderId="0" xfId="55" applyNumberFormat="1" applyFont="1" applyBorder="1" applyAlignment="1">
      <alignment horizontal="center"/>
      <protection/>
    </xf>
    <xf numFmtId="196" fontId="12" fillId="0" borderId="18" xfId="55" applyNumberFormat="1" applyFont="1" applyBorder="1" applyAlignment="1">
      <alignment horizontal="center" vertical="center" wrapText="1"/>
      <protection/>
    </xf>
    <xf numFmtId="0" fontId="9" fillId="0" borderId="23" xfId="55" applyFont="1" applyBorder="1" applyAlignment="1">
      <alignment horizontal="left" vertical="center"/>
      <protection/>
    </xf>
    <xf numFmtId="0" fontId="11" fillId="0" borderId="15" xfId="55" applyFont="1" applyBorder="1" applyAlignment="1">
      <alignment horizontal="left" vertical="center"/>
      <protection/>
    </xf>
    <xf numFmtId="0" fontId="10" fillId="0" borderId="10" xfId="55" applyFont="1" applyBorder="1" applyAlignment="1">
      <alignment horizontal="left" vertical="center"/>
      <protection/>
    </xf>
    <xf numFmtId="196" fontId="10" fillId="0" borderId="12" xfId="55" applyNumberFormat="1" applyFont="1" applyBorder="1" applyAlignment="1">
      <alignment horizontal="center"/>
      <protection/>
    </xf>
    <xf numFmtId="0" fontId="11" fillId="0" borderId="20" xfId="55" applyFont="1" applyBorder="1" applyAlignment="1">
      <alignment horizontal="left" vertical="center"/>
      <protection/>
    </xf>
    <xf numFmtId="0" fontId="9" fillId="0" borderId="16" xfId="55" applyFont="1" applyBorder="1" applyAlignment="1">
      <alignment horizontal="left" vertical="center" wrapText="1"/>
      <protection/>
    </xf>
    <xf numFmtId="196" fontId="9" fillId="0" borderId="14" xfId="55" applyNumberFormat="1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center"/>
      <protection/>
    </xf>
    <xf numFmtId="0" fontId="11" fillId="0" borderId="0" xfId="55" applyFont="1" applyAlignment="1">
      <alignment horizontal="right"/>
      <protection/>
    </xf>
    <xf numFmtId="0" fontId="12" fillId="0" borderId="14" xfId="55" applyFont="1" applyBorder="1" applyAlignment="1">
      <alignment horizontal="left" vertical="center"/>
      <protection/>
    </xf>
    <xf numFmtId="196" fontId="12" fillId="0" borderId="14" xfId="55" applyNumberFormat="1" applyFont="1" applyBorder="1" applyAlignment="1">
      <alignment horizontal="center"/>
      <protection/>
    </xf>
    <xf numFmtId="0" fontId="9" fillId="0" borderId="24" xfId="55" applyFont="1" applyBorder="1" applyAlignment="1">
      <alignment horizontal="left" vertical="center"/>
      <protection/>
    </xf>
    <xf numFmtId="196" fontId="9" fillId="0" borderId="25" xfId="55" applyNumberFormat="1" applyFont="1" applyBorder="1" applyAlignment="1">
      <alignment horizontal="center" vertical="center"/>
      <protection/>
    </xf>
    <xf numFmtId="196" fontId="9" fillId="0" borderId="26" xfId="55" applyNumberFormat="1" applyFont="1" applyBorder="1" applyAlignment="1">
      <alignment horizontal="center"/>
      <protection/>
    </xf>
    <xf numFmtId="196" fontId="13" fillId="0" borderId="25" xfId="55" applyNumberFormat="1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left" vertical="center"/>
      <protection/>
    </xf>
    <xf numFmtId="196" fontId="12" fillId="0" borderId="27" xfId="55" applyNumberFormat="1" applyFont="1" applyBorder="1" applyAlignment="1">
      <alignment horizontal="center" vertical="center"/>
      <protection/>
    </xf>
    <xf numFmtId="196" fontId="9" fillId="0" borderId="24" xfId="55" applyNumberFormat="1" applyFont="1" applyBorder="1" applyAlignment="1">
      <alignment horizontal="center" vertical="center"/>
      <protection/>
    </xf>
    <xf numFmtId="196" fontId="10" fillId="0" borderId="10" xfId="55" applyNumberFormat="1" applyFont="1" applyBorder="1" applyAlignment="1">
      <alignment horizontal="center" vertical="center"/>
      <protection/>
    </xf>
    <xf numFmtId="196" fontId="12" fillId="0" borderId="12" xfId="55" applyNumberFormat="1" applyFont="1" applyBorder="1" applyAlignment="1">
      <alignment horizontal="center" vertical="center"/>
      <protection/>
    </xf>
    <xf numFmtId="196" fontId="13" fillId="0" borderId="12" xfId="55" applyNumberFormat="1" applyFont="1" applyBorder="1" applyAlignment="1">
      <alignment horizontal="center" vertical="center"/>
      <protection/>
    </xf>
    <xf numFmtId="196" fontId="12" fillId="0" borderId="28" xfId="55" applyNumberFormat="1" applyFont="1" applyBorder="1" applyAlignment="1">
      <alignment horizontal="center" vertical="center"/>
      <protection/>
    </xf>
    <xf numFmtId="196" fontId="9" fillId="0" borderId="21" xfId="55" applyNumberFormat="1" applyFont="1" applyBorder="1" applyAlignment="1">
      <alignment horizontal="center" vertical="center"/>
      <protection/>
    </xf>
    <xf numFmtId="2" fontId="12" fillId="0" borderId="14" xfId="55" applyNumberFormat="1" applyFont="1" applyBorder="1" applyAlignment="1">
      <alignment horizontal="center" vertical="center"/>
      <protection/>
    </xf>
    <xf numFmtId="0" fontId="17" fillId="0" borderId="10" xfId="55" applyFont="1" applyBorder="1" applyAlignment="1">
      <alignment horizontal="left" vertical="center"/>
      <protection/>
    </xf>
    <xf numFmtId="196" fontId="17" fillId="0" borderId="11" xfId="55" applyNumberFormat="1" applyFont="1" applyBorder="1" applyAlignment="1">
      <alignment horizontal="center" vertical="center"/>
      <protection/>
    </xf>
    <xf numFmtId="196" fontId="17" fillId="0" borderId="12" xfId="55" applyNumberFormat="1" applyFont="1" applyBorder="1" applyAlignment="1">
      <alignment horizontal="center"/>
      <protection/>
    </xf>
    <xf numFmtId="0" fontId="17" fillId="0" borderId="24" xfId="55" applyFont="1" applyBorder="1" applyAlignment="1">
      <alignment horizontal="left" vertical="center"/>
      <protection/>
    </xf>
    <xf numFmtId="196" fontId="17" fillId="0" borderId="25" xfId="55" applyNumberFormat="1" applyFont="1" applyBorder="1" applyAlignment="1">
      <alignment horizontal="center" vertical="center"/>
      <protection/>
    </xf>
    <xf numFmtId="196" fontId="17" fillId="0" borderId="26" xfId="55" applyNumberFormat="1" applyFont="1" applyBorder="1" applyAlignment="1">
      <alignment horizontal="center"/>
      <protection/>
    </xf>
    <xf numFmtId="196" fontId="16" fillId="0" borderId="11" xfId="55" applyNumberFormat="1" applyFont="1" applyBorder="1" applyAlignment="1">
      <alignment horizontal="center" vertical="center"/>
      <protection/>
    </xf>
    <xf numFmtId="196" fontId="18" fillId="0" borderId="11" xfId="55" applyNumberFormat="1" applyFont="1" applyBorder="1" applyAlignment="1">
      <alignment horizontal="center" vertical="center"/>
      <protection/>
    </xf>
    <xf numFmtId="196" fontId="18" fillId="0" borderId="12" xfId="55" applyNumberFormat="1" applyFont="1" applyBorder="1" applyAlignment="1">
      <alignment horizontal="center" vertical="center"/>
      <protection/>
    </xf>
    <xf numFmtId="196" fontId="12" fillId="0" borderId="29" xfId="55" applyNumberFormat="1" applyFont="1" applyBorder="1" applyAlignment="1">
      <alignment horizontal="center" vertical="center"/>
      <protection/>
    </xf>
    <xf numFmtId="196" fontId="12" fillId="0" borderId="30" xfId="55" applyNumberFormat="1" applyFont="1" applyBorder="1" applyAlignment="1">
      <alignment horizontal="center" vertical="center"/>
      <protection/>
    </xf>
    <xf numFmtId="196" fontId="12" fillId="0" borderId="25" xfId="55" applyNumberFormat="1" applyFont="1" applyBorder="1" applyAlignment="1">
      <alignment horizontal="center" vertical="center"/>
      <protection/>
    </xf>
    <xf numFmtId="196" fontId="12" fillId="0" borderId="26" xfId="55" applyNumberFormat="1" applyFont="1" applyBorder="1" applyAlignment="1">
      <alignment horizontal="center"/>
      <protection/>
    </xf>
    <xf numFmtId="197" fontId="12" fillId="0" borderId="18" xfId="55" applyNumberFormat="1" applyFont="1" applyBorder="1" applyAlignment="1">
      <alignment horizontal="center" vertical="center"/>
      <protection/>
    </xf>
    <xf numFmtId="0" fontId="17" fillId="0" borderId="14" xfId="55" applyFont="1" applyBorder="1" applyAlignment="1">
      <alignment horizontal="left" vertical="center"/>
      <protection/>
    </xf>
    <xf numFmtId="196" fontId="17" fillId="0" borderId="14" xfId="55" applyNumberFormat="1" applyFont="1" applyBorder="1" applyAlignment="1">
      <alignment horizontal="center" vertical="center"/>
      <protection/>
    </xf>
    <xf numFmtId="2" fontId="17" fillId="0" borderId="14" xfId="55" applyNumberFormat="1" applyFont="1" applyBorder="1" applyAlignment="1">
      <alignment horizontal="center" vertical="center"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5" applyFont="1" applyAlignment="1">
      <alignment horizontal="center"/>
      <protection/>
    </xf>
    <xf numFmtId="0" fontId="24" fillId="0" borderId="10" xfId="55" applyFont="1" applyBorder="1" applyAlignment="1">
      <alignment horizontal="left" vertical="center"/>
      <protection/>
    </xf>
    <xf numFmtId="0" fontId="24" fillId="0" borderId="31" xfId="55" applyFont="1" applyBorder="1" applyAlignment="1">
      <alignment horizontal="left" vertical="center" wrapText="1" shrinkToFit="1"/>
      <protection/>
    </xf>
    <xf numFmtId="0" fontId="9" fillId="0" borderId="32" xfId="55" applyFont="1" applyBorder="1" applyAlignment="1">
      <alignment horizontal="left" vertical="center" wrapText="1" shrinkToFit="1"/>
      <protection/>
    </xf>
    <xf numFmtId="0" fontId="12" fillId="0" borderId="33" xfId="55" applyFont="1" applyBorder="1" applyAlignment="1">
      <alignment horizontal="left" vertical="center" wrapText="1" shrinkToFit="1"/>
      <protection/>
    </xf>
    <xf numFmtId="0" fontId="9" fillId="0" borderId="33" xfId="55" applyFont="1" applyBorder="1" applyAlignment="1">
      <alignment horizontal="left" vertical="center" wrapText="1" shrinkToFit="1"/>
      <protection/>
    </xf>
    <xf numFmtId="0" fontId="9" fillId="0" borderId="34" xfId="55" applyFont="1" applyBorder="1" applyAlignment="1">
      <alignment horizontal="left" vertical="center" wrapText="1" shrinkToFit="1"/>
      <protection/>
    </xf>
    <xf numFmtId="0" fontId="12" fillId="0" borderId="34" xfId="0" applyFont="1" applyBorder="1" applyAlignment="1">
      <alignment/>
    </xf>
    <xf numFmtId="0" fontId="9" fillId="0" borderId="35" xfId="55" applyFont="1" applyBorder="1" applyAlignment="1">
      <alignment horizontal="left" vertical="center" wrapText="1" shrinkToFit="1"/>
      <protection/>
    </xf>
    <xf numFmtId="0" fontId="14" fillId="0" borderId="31" xfId="55" applyFont="1" applyBorder="1" applyAlignment="1">
      <alignment horizontal="left" vertical="center" wrapText="1" shrinkToFit="1"/>
      <protection/>
    </xf>
    <xf numFmtId="0" fontId="10" fillId="0" borderId="31" xfId="55" applyFont="1" applyBorder="1" applyAlignment="1">
      <alignment horizontal="left" vertical="center" wrapText="1" shrinkToFit="1"/>
      <protection/>
    </xf>
    <xf numFmtId="0" fontId="12" fillId="0" borderId="36" xfId="55" applyFont="1" applyBorder="1" applyAlignment="1">
      <alignment horizontal="left" vertical="center" wrapText="1" shrinkToFit="1"/>
      <protection/>
    </xf>
    <xf numFmtId="0" fontId="12" fillId="0" borderId="34" xfId="55" applyFont="1" applyBorder="1" applyAlignment="1">
      <alignment horizontal="left" vertical="center" wrapText="1" shrinkToFit="1"/>
      <protection/>
    </xf>
    <xf numFmtId="1" fontId="12" fillId="33" borderId="34" xfId="58" applyNumberFormat="1" applyFont="1" applyFill="1" applyBorder="1" applyAlignment="1">
      <alignment horizontal="left" vertical="center" wrapText="1" shrinkToFit="1"/>
      <protection/>
    </xf>
    <xf numFmtId="0" fontId="17" fillId="0" borderId="31" xfId="55" applyFont="1" applyBorder="1" applyAlignment="1">
      <alignment horizontal="left" vertical="center" wrapText="1" shrinkToFit="1"/>
      <protection/>
    </xf>
    <xf numFmtId="0" fontId="9" fillId="0" borderId="36" xfId="55" applyFont="1" applyBorder="1" applyAlignment="1">
      <alignment horizontal="left" vertical="center" wrapText="1" shrinkToFit="1"/>
      <protection/>
    </xf>
    <xf numFmtId="0" fontId="10" fillId="0" borderId="33" xfId="55" applyFont="1" applyBorder="1" applyAlignment="1">
      <alignment horizontal="left" vertical="center" wrapText="1" shrinkToFit="1"/>
      <protection/>
    </xf>
    <xf numFmtId="0" fontId="17" fillId="0" borderId="33" xfId="55" applyFont="1" applyBorder="1" applyAlignment="1">
      <alignment horizontal="left" vertical="center" wrapText="1" shrinkToFit="1"/>
      <protection/>
    </xf>
    <xf numFmtId="1" fontId="17" fillId="0" borderId="35" xfId="58" applyNumberFormat="1" applyFont="1" applyFill="1" applyBorder="1" applyAlignment="1">
      <alignment horizontal="left" vertical="center" wrapText="1" shrinkToFit="1"/>
      <protection/>
    </xf>
    <xf numFmtId="1" fontId="9" fillId="0" borderId="33" xfId="58" applyNumberFormat="1" applyFont="1" applyFill="1" applyBorder="1" applyAlignment="1">
      <alignment horizontal="left" vertical="center" wrapText="1" shrinkToFit="1"/>
      <protection/>
    </xf>
    <xf numFmtId="0" fontId="12" fillId="0" borderId="34" xfId="55" applyFont="1" applyBorder="1" applyAlignment="1">
      <alignment horizontal="left" wrapText="1" shrinkToFit="1"/>
      <protection/>
    </xf>
    <xf numFmtId="0" fontId="18" fillId="0" borderId="31" xfId="55" applyFont="1" applyBorder="1" applyAlignment="1">
      <alignment horizontal="left" vertical="center" wrapText="1" shrinkToFit="1"/>
      <protection/>
    </xf>
    <xf numFmtId="196" fontId="12" fillId="0" borderId="16" xfId="55" applyNumberFormat="1" applyFont="1" applyBorder="1" applyAlignment="1">
      <alignment horizontal="center" vertical="center"/>
      <protection/>
    </xf>
    <xf numFmtId="196" fontId="9" fillId="0" borderId="16" xfId="55" applyNumberFormat="1" applyFont="1" applyBorder="1" applyAlignment="1">
      <alignment horizontal="center" vertical="center"/>
      <protection/>
    </xf>
    <xf numFmtId="196" fontId="9" fillId="0" borderId="10" xfId="55" applyNumberFormat="1" applyFont="1" applyBorder="1" applyAlignment="1">
      <alignment horizontal="center" vertical="center"/>
      <protection/>
    </xf>
    <xf numFmtId="196" fontId="12" fillId="0" borderId="15" xfId="55" applyNumberFormat="1" applyFont="1" applyBorder="1" applyAlignment="1">
      <alignment horizontal="center" vertical="center"/>
      <protection/>
    </xf>
    <xf numFmtId="196" fontId="12" fillId="0" borderId="20" xfId="55" applyNumberFormat="1" applyFont="1" applyBorder="1" applyAlignment="1">
      <alignment horizontal="center" vertical="center"/>
      <protection/>
    </xf>
    <xf numFmtId="196" fontId="17" fillId="0" borderId="10" xfId="55" applyNumberFormat="1" applyFont="1" applyBorder="1" applyAlignment="1">
      <alignment horizontal="center" vertical="center"/>
      <protection/>
    </xf>
    <xf numFmtId="196" fontId="9" fillId="0" borderId="15" xfId="55" applyNumberFormat="1" applyFont="1" applyBorder="1" applyAlignment="1">
      <alignment horizontal="center" vertical="center"/>
      <protection/>
    </xf>
    <xf numFmtId="196" fontId="10" fillId="0" borderId="16" xfId="55" applyNumberFormat="1" applyFont="1" applyBorder="1" applyAlignment="1">
      <alignment horizontal="center" vertical="center"/>
      <protection/>
    </xf>
    <xf numFmtId="196" fontId="17" fillId="0" borderId="16" xfId="55" applyNumberFormat="1" applyFont="1" applyBorder="1" applyAlignment="1">
      <alignment horizontal="center" vertical="center"/>
      <protection/>
    </xf>
    <xf numFmtId="196" fontId="17" fillId="0" borderId="17" xfId="55" applyNumberFormat="1" applyFont="1" applyBorder="1" applyAlignment="1">
      <alignment horizontal="center" vertical="center"/>
      <protection/>
    </xf>
    <xf numFmtId="196" fontId="17" fillId="0" borderId="24" xfId="55" applyNumberFormat="1" applyFont="1" applyBorder="1" applyAlignment="1">
      <alignment horizontal="center" vertical="center"/>
      <protection/>
    </xf>
    <xf numFmtId="0" fontId="12" fillId="0" borderId="16" xfId="55" applyFont="1" applyBorder="1" applyAlignment="1">
      <alignment horizontal="center" vertical="center" wrapText="1"/>
      <protection/>
    </xf>
    <xf numFmtId="196" fontId="12" fillId="0" borderId="16" xfId="55" applyNumberFormat="1" applyFont="1" applyBorder="1" applyAlignment="1">
      <alignment horizontal="center" vertical="center" wrapText="1"/>
      <protection/>
    </xf>
    <xf numFmtId="196" fontId="9" fillId="0" borderId="16" xfId="55" applyNumberFormat="1" applyFont="1" applyBorder="1" applyAlignment="1">
      <alignment horizontal="center" vertical="center" wrapText="1"/>
      <protection/>
    </xf>
    <xf numFmtId="0" fontId="12" fillId="0" borderId="20" xfId="55" applyFont="1" applyBorder="1" applyAlignment="1">
      <alignment horizontal="center" vertical="center" wrapText="1"/>
      <protection/>
    </xf>
    <xf numFmtId="196" fontId="12" fillId="0" borderId="20" xfId="55" applyNumberFormat="1" applyFont="1" applyBorder="1" applyAlignment="1">
      <alignment horizontal="center" vertical="center" wrapText="1"/>
      <protection/>
    </xf>
    <xf numFmtId="196" fontId="18" fillId="0" borderId="10" xfId="55" applyNumberFormat="1" applyFont="1" applyBorder="1" applyAlignment="1">
      <alignment horizontal="center" vertical="center"/>
      <protection/>
    </xf>
    <xf numFmtId="196" fontId="13" fillId="0" borderId="10" xfId="55" applyNumberFormat="1" applyFont="1" applyBorder="1" applyAlignment="1">
      <alignment horizontal="center" vertical="center"/>
      <protection/>
    </xf>
    <xf numFmtId="196" fontId="12" fillId="0" borderId="37" xfId="55" applyNumberFormat="1" applyFont="1" applyBorder="1" applyAlignment="1">
      <alignment horizontal="center" vertical="center"/>
      <protection/>
    </xf>
    <xf numFmtId="196" fontId="12" fillId="0" borderId="38" xfId="55" applyNumberFormat="1" applyFont="1" applyBorder="1" applyAlignment="1">
      <alignment horizontal="center" vertical="center" wrapText="1"/>
      <protection/>
    </xf>
    <xf numFmtId="196" fontId="10" fillId="0" borderId="37" xfId="55" applyNumberFormat="1" applyFont="1" applyBorder="1" applyAlignment="1">
      <alignment horizontal="center" vertical="center"/>
      <protection/>
    </xf>
    <xf numFmtId="0" fontId="13" fillId="0" borderId="39" xfId="55" applyFont="1" applyBorder="1" applyAlignment="1">
      <alignment horizontal="left" vertical="center"/>
      <protection/>
    </xf>
    <xf numFmtId="0" fontId="12" fillId="0" borderId="40" xfId="55" applyFont="1" applyBorder="1" applyAlignment="1">
      <alignment horizontal="left" vertical="center"/>
      <protection/>
    </xf>
    <xf numFmtId="0" fontId="12" fillId="0" borderId="41" xfId="55" applyFont="1" applyBorder="1" applyAlignment="1">
      <alignment horizontal="left" vertical="center"/>
      <protection/>
    </xf>
    <xf numFmtId="0" fontId="12" fillId="0" borderId="42" xfId="55" applyFont="1" applyBorder="1" applyAlignment="1">
      <alignment horizontal="left" vertical="center"/>
      <protection/>
    </xf>
    <xf numFmtId="0" fontId="12" fillId="0" borderId="43" xfId="55" applyFont="1" applyBorder="1" applyAlignment="1">
      <alignment horizontal="left" vertical="center"/>
      <protection/>
    </xf>
    <xf numFmtId="0" fontId="6" fillId="0" borderId="39" xfId="55" applyFont="1" applyBorder="1" applyAlignment="1">
      <alignment horizontal="left" vertical="center"/>
      <protection/>
    </xf>
    <xf numFmtId="0" fontId="3" fillId="0" borderId="40" xfId="55" applyFont="1" applyBorder="1" applyAlignment="1">
      <alignment horizontal="left" vertical="center"/>
      <protection/>
    </xf>
    <xf numFmtId="0" fontId="13" fillId="0" borderId="44" xfId="55" applyFont="1" applyBorder="1" applyAlignment="1">
      <alignment horizontal="left" vertical="center" wrapText="1" shrinkToFit="1"/>
      <protection/>
    </xf>
    <xf numFmtId="0" fontId="12" fillId="0" borderId="45" xfId="55" applyFont="1" applyBorder="1" applyAlignment="1">
      <alignment horizontal="left" vertical="center" wrapText="1" shrinkToFit="1"/>
      <protection/>
    </xf>
    <xf numFmtId="0" fontId="12" fillId="0" borderId="46" xfId="55" applyFont="1" applyBorder="1" applyAlignment="1">
      <alignment horizontal="left" vertical="center" wrapText="1" shrinkToFit="1"/>
      <protection/>
    </xf>
    <xf numFmtId="0" fontId="12" fillId="0" borderId="47" xfId="55" applyFont="1" applyBorder="1" applyAlignment="1">
      <alignment horizontal="left" vertical="center" wrapText="1" shrinkToFit="1"/>
      <protection/>
    </xf>
    <xf numFmtId="0" fontId="12" fillId="0" borderId="48" xfId="55" applyFont="1" applyBorder="1" applyAlignment="1">
      <alignment horizontal="left" vertical="center" wrapText="1" shrinkToFit="1"/>
      <protection/>
    </xf>
    <xf numFmtId="0" fontId="18" fillId="0" borderId="44" xfId="55" applyFont="1" applyBorder="1" applyAlignment="1">
      <alignment horizontal="left" vertical="center" wrapText="1" shrinkToFit="1"/>
      <protection/>
    </xf>
    <xf numFmtId="196" fontId="13" fillId="0" borderId="49" xfId="55" applyNumberFormat="1" applyFont="1" applyBorder="1" applyAlignment="1">
      <alignment horizontal="center" vertical="center"/>
      <protection/>
    </xf>
    <xf numFmtId="0" fontId="10" fillId="0" borderId="45" xfId="55" applyFont="1" applyBorder="1" applyAlignment="1">
      <alignment horizontal="left" vertical="center" wrapText="1" shrinkToFit="1"/>
      <protection/>
    </xf>
    <xf numFmtId="0" fontId="12" fillId="0" borderId="40" xfId="55" applyFont="1" applyBorder="1" applyAlignment="1">
      <alignment horizontal="left" vertical="center" wrapText="1" shrinkToFit="1"/>
      <protection/>
    </xf>
    <xf numFmtId="196" fontId="13" fillId="0" borderId="24" xfId="55" applyNumberFormat="1" applyFont="1" applyBorder="1" applyAlignment="1">
      <alignment horizontal="center" vertical="center"/>
      <protection/>
    </xf>
    <xf numFmtId="0" fontId="12" fillId="0" borderId="41" xfId="55" applyFont="1" applyBorder="1" applyAlignment="1">
      <alignment horizontal="left" vertical="center" wrapText="1" shrinkToFit="1"/>
      <protection/>
    </xf>
    <xf numFmtId="196" fontId="13" fillId="0" borderId="50" xfId="55" applyNumberFormat="1" applyFont="1" applyBorder="1" applyAlignment="1">
      <alignment horizontal="center" vertical="center"/>
      <protection/>
    </xf>
    <xf numFmtId="197" fontId="12" fillId="0" borderId="51" xfId="55" applyNumberFormat="1" applyFont="1" applyBorder="1" applyAlignment="1">
      <alignment horizontal="center" vertical="center"/>
      <protection/>
    </xf>
    <xf numFmtId="197" fontId="12" fillId="0" borderId="14" xfId="55" applyNumberFormat="1" applyFont="1" applyBorder="1" applyAlignment="1">
      <alignment horizontal="center" vertical="center"/>
      <protection/>
    </xf>
    <xf numFmtId="196" fontId="10" fillId="0" borderId="31" xfId="55" applyNumberFormat="1" applyFont="1" applyBorder="1" applyAlignment="1">
      <alignment horizontal="center" vertical="center"/>
      <protection/>
    </xf>
    <xf numFmtId="196" fontId="9" fillId="0" borderId="52" xfId="55" applyNumberFormat="1" applyFont="1" applyBorder="1" applyAlignment="1">
      <alignment horizontal="center" vertical="center" wrapText="1"/>
      <protection/>
    </xf>
    <xf numFmtId="196" fontId="17" fillId="0" borderId="27" xfId="55" applyNumberFormat="1" applyFont="1" applyBorder="1" applyAlignment="1">
      <alignment horizontal="center" vertical="center"/>
      <protection/>
    </xf>
    <xf numFmtId="196" fontId="17" fillId="0" borderId="50" xfId="55" applyNumberFormat="1" applyFont="1" applyBorder="1" applyAlignment="1">
      <alignment horizontal="center" vertical="center"/>
      <protection/>
    </xf>
    <xf numFmtId="196" fontId="9" fillId="0" borderId="11" xfId="55" applyNumberFormat="1" applyFont="1" applyBorder="1" applyAlignment="1">
      <alignment horizontal="center"/>
      <protection/>
    </xf>
    <xf numFmtId="196" fontId="9" fillId="0" borderId="25" xfId="55" applyNumberFormat="1" applyFont="1" applyBorder="1" applyAlignment="1">
      <alignment horizontal="center"/>
      <protection/>
    </xf>
    <xf numFmtId="196" fontId="12" fillId="0" borderId="52" xfId="55" applyNumberFormat="1" applyFont="1" applyBorder="1" applyAlignment="1">
      <alignment horizontal="center" vertical="center"/>
      <protection/>
    </xf>
    <xf numFmtId="196" fontId="12" fillId="0" borderId="53" xfId="55" applyNumberFormat="1" applyFont="1" applyBorder="1" applyAlignment="1">
      <alignment horizontal="center"/>
      <protection/>
    </xf>
    <xf numFmtId="196" fontId="13" fillId="0" borderId="27" xfId="55" applyNumberFormat="1" applyFont="1" applyBorder="1" applyAlignment="1">
      <alignment horizontal="center" vertical="center"/>
      <protection/>
    </xf>
    <xf numFmtId="196" fontId="13" fillId="0" borderId="37" xfId="55" applyNumberFormat="1" applyFont="1" applyBorder="1" applyAlignment="1">
      <alignment horizontal="center" vertical="center"/>
      <protection/>
    </xf>
    <xf numFmtId="196" fontId="13" fillId="0" borderId="28" xfId="55" applyNumberFormat="1" applyFont="1" applyBorder="1" applyAlignment="1">
      <alignment horizontal="center"/>
      <protection/>
    </xf>
    <xf numFmtId="196" fontId="13" fillId="0" borderId="26" xfId="55" applyNumberFormat="1" applyFont="1" applyBorder="1" applyAlignment="1">
      <alignment horizontal="center"/>
      <protection/>
    </xf>
    <xf numFmtId="0" fontId="12" fillId="0" borderId="14" xfId="55" applyFont="1" applyBorder="1" applyAlignment="1">
      <alignment horizontal="left" vertical="center" wrapText="1"/>
      <protection/>
    </xf>
    <xf numFmtId="0" fontId="25" fillId="0" borderId="0" xfId="54">
      <alignment/>
      <protection/>
    </xf>
    <xf numFmtId="0" fontId="25" fillId="0" borderId="0" xfId="54" applyAlignment="1">
      <alignment wrapText="1" shrinkToFit="1"/>
      <protection/>
    </xf>
    <xf numFmtId="0" fontId="25" fillId="0" borderId="0" xfId="54" applyFont="1" applyAlignment="1">
      <alignment/>
      <protection/>
    </xf>
    <xf numFmtId="0" fontId="25" fillId="0" borderId="0" xfId="54" applyFont="1">
      <alignment/>
      <protection/>
    </xf>
    <xf numFmtId="0" fontId="25" fillId="0" borderId="0" xfId="54" applyAlignment="1">
      <alignment/>
      <protection/>
    </xf>
    <xf numFmtId="0" fontId="25" fillId="0" borderId="0" xfId="54" applyAlignment="1">
      <alignment horizontal="left"/>
      <protection/>
    </xf>
    <xf numFmtId="0" fontId="25" fillId="0" borderId="0" xfId="54" applyFont="1" applyAlignment="1">
      <alignment horizontal="left"/>
      <protection/>
    </xf>
    <xf numFmtId="0" fontId="25" fillId="0" borderId="0" xfId="54" applyFont="1">
      <alignment/>
      <protection/>
    </xf>
    <xf numFmtId="0" fontId="25" fillId="0" borderId="54" xfId="54" applyBorder="1">
      <alignment/>
      <protection/>
    </xf>
    <xf numFmtId="0" fontId="25" fillId="0" borderId="0" xfId="54" applyBorder="1">
      <alignment/>
      <protection/>
    </xf>
    <xf numFmtId="196" fontId="26" fillId="0" borderId="17" xfId="54" applyNumberFormat="1" applyFont="1" applyBorder="1" applyAlignment="1">
      <alignment horizontal="center" vertical="center"/>
      <protection/>
    </xf>
    <xf numFmtId="196" fontId="26" fillId="0" borderId="14" xfId="54" applyNumberFormat="1" applyFont="1" applyBorder="1" applyAlignment="1">
      <alignment horizontal="center" vertical="center"/>
      <protection/>
    </xf>
    <xf numFmtId="0" fontId="26" fillId="0" borderId="51" xfId="54" applyFont="1" applyBorder="1" applyAlignment="1">
      <alignment wrapText="1" shrinkToFit="1"/>
      <protection/>
    </xf>
    <xf numFmtId="49" fontId="25" fillId="0" borderId="14" xfId="54" applyNumberFormat="1" applyBorder="1">
      <alignment/>
      <protection/>
    </xf>
    <xf numFmtId="196" fontId="25" fillId="0" borderId="17" xfId="54" applyNumberFormat="1" applyFont="1" applyBorder="1" applyAlignment="1">
      <alignment horizontal="center" vertical="center" wrapText="1"/>
      <protection/>
    </xf>
    <xf numFmtId="196" fontId="25" fillId="0" borderId="14" xfId="54" applyNumberFormat="1" applyFont="1" applyBorder="1" applyAlignment="1" applyProtection="1">
      <alignment horizontal="center" vertical="center" wrapText="1"/>
      <protection/>
    </xf>
    <xf numFmtId="196" fontId="25" fillId="0" borderId="14" xfId="54" applyNumberFormat="1" applyFont="1" applyBorder="1" applyAlignment="1" applyProtection="1">
      <alignment horizontal="center" vertical="center" wrapText="1"/>
      <protection locked="0"/>
    </xf>
    <xf numFmtId="196" fontId="25" fillId="0" borderId="14" xfId="54" applyNumberFormat="1" applyFont="1" applyBorder="1" applyAlignment="1" applyProtection="1">
      <alignment horizontal="center" vertical="center"/>
      <protection/>
    </xf>
    <xf numFmtId="196" fontId="25" fillId="0" borderId="14" xfId="54" applyNumberFormat="1" applyFont="1" applyBorder="1" applyAlignment="1" applyProtection="1">
      <alignment horizontal="center" vertical="center" wrapText="1"/>
      <protection locked="0"/>
    </xf>
    <xf numFmtId="0" fontId="25" fillId="0" borderId="51" xfId="54" applyFont="1" applyBorder="1" applyAlignment="1">
      <alignment wrapText="1" shrinkToFit="1"/>
      <protection/>
    </xf>
    <xf numFmtId="0" fontId="26" fillId="0" borderId="51" xfId="54" applyFont="1" applyBorder="1" applyAlignment="1">
      <alignment horizontal="center" vertical="center" wrapText="1" shrinkToFit="1"/>
      <protection/>
    </xf>
    <xf numFmtId="196" fontId="25" fillId="0" borderId="17" xfId="54" applyNumberFormat="1" applyFont="1" applyBorder="1" applyAlignment="1">
      <alignment horizontal="center" vertical="center"/>
      <protection/>
    </xf>
    <xf numFmtId="196" fontId="25" fillId="0" borderId="14" xfId="54" applyNumberFormat="1" applyFont="1" applyBorder="1" applyAlignment="1" applyProtection="1">
      <alignment horizontal="center" vertical="center"/>
      <protection locked="0"/>
    </xf>
    <xf numFmtId="0" fontId="25" fillId="0" borderId="51" xfId="54" applyFont="1" applyBorder="1" applyAlignment="1">
      <alignment horizontal="center" vertical="center" wrapText="1" shrinkToFit="1"/>
      <protection/>
    </xf>
    <xf numFmtId="196" fontId="25" fillId="0" borderId="14" xfId="54" applyNumberFormat="1" applyFont="1" applyFill="1" applyBorder="1" applyAlignment="1" applyProtection="1">
      <alignment horizontal="center" vertical="center"/>
      <protection locked="0"/>
    </xf>
    <xf numFmtId="0" fontId="27" fillId="0" borderId="17" xfId="54" applyFont="1" applyBorder="1" applyAlignment="1">
      <alignment horizontal="center" vertical="top" wrapText="1" shrinkToFit="1"/>
      <protection/>
    </xf>
    <xf numFmtId="0" fontId="27" fillId="0" borderId="14" xfId="54" applyFont="1" applyBorder="1" applyAlignment="1">
      <alignment horizontal="center" vertical="top" wrapText="1" shrinkToFit="1"/>
      <protection/>
    </xf>
    <xf numFmtId="0" fontId="25" fillId="0" borderId="30" xfId="54" applyBorder="1" applyAlignment="1">
      <alignment horizontal="center" vertical="top" wrapText="1" shrinkToFit="1"/>
      <protection/>
    </xf>
    <xf numFmtId="0" fontId="28" fillId="0" borderId="0" xfId="54" applyFont="1">
      <alignment/>
      <protection/>
    </xf>
    <xf numFmtId="0" fontId="25" fillId="0" borderId="0" xfId="54" applyAlignment="1">
      <alignment horizontal="right"/>
      <protection/>
    </xf>
    <xf numFmtId="0" fontId="25" fillId="0" borderId="0" xfId="54" applyAlignment="1">
      <alignment horizontal="left" wrapText="1" shrinkToFit="1"/>
      <protection/>
    </xf>
    <xf numFmtId="0" fontId="25" fillId="0" borderId="0" xfId="54" applyFont="1" applyAlignment="1">
      <alignment horizontal="right"/>
      <protection/>
    </xf>
    <xf numFmtId="0" fontId="2" fillId="0" borderId="0" xfId="57">
      <alignment/>
      <protection/>
    </xf>
    <xf numFmtId="0" fontId="4" fillId="0" borderId="0" xfId="57" applyFont="1">
      <alignment/>
      <protection/>
    </xf>
    <xf numFmtId="0" fontId="11" fillId="0" borderId="0" xfId="57" applyFont="1">
      <alignment/>
      <protection/>
    </xf>
    <xf numFmtId="196" fontId="6" fillId="0" borderId="14" xfId="56" applyNumberFormat="1" applyFont="1" applyBorder="1" applyAlignment="1">
      <alignment horizontal="center" wrapText="1"/>
      <protection/>
    </xf>
    <xf numFmtId="0" fontId="6" fillId="0" borderId="14" xfId="56" applyFont="1" applyBorder="1" applyAlignment="1">
      <alignment wrapText="1"/>
      <protection/>
    </xf>
    <xf numFmtId="0" fontId="11" fillId="0" borderId="14" xfId="56" applyFont="1" applyBorder="1" applyAlignment="1">
      <alignment horizontal="center" wrapText="1"/>
      <protection/>
    </xf>
    <xf numFmtId="196" fontId="3" fillId="0" borderId="14" xfId="56" applyNumberFormat="1" applyFont="1" applyBorder="1" applyAlignment="1">
      <alignment horizontal="center" wrapText="1"/>
      <protection/>
    </xf>
    <xf numFmtId="0" fontId="6" fillId="0" borderId="14" xfId="56" applyFont="1" applyBorder="1" applyAlignment="1">
      <alignment wrapText="1"/>
      <protection/>
    </xf>
    <xf numFmtId="0" fontId="6" fillId="0" borderId="14" xfId="56" applyFont="1" applyBorder="1" applyAlignment="1">
      <alignment horizontal="center" wrapText="1"/>
      <protection/>
    </xf>
    <xf numFmtId="0" fontId="3" fillId="0" borderId="14" xfId="56" applyFont="1" applyBorder="1" applyAlignment="1">
      <alignment wrapText="1"/>
      <protection/>
    </xf>
    <xf numFmtId="0" fontId="11" fillId="0" borderId="0" xfId="57" applyFont="1" applyAlignment="1">
      <alignment horizontal="center"/>
      <protection/>
    </xf>
    <xf numFmtId="0" fontId="29" fillId="0" borderId="0" xfId="57" applyFont="1">
      <alignment/>
      <protection/>
    </xf>
    <xf numFmtId="196" fontId="11" fillId="0" borderId="0" xfId="57" applyNumberFormat="1" applyFont="1" applyAlignment="1">
      <alignment horizontal="center"/>
      <protection/>
    </xf>
    <xf numFmtId="196" fontId="11" fillId="0" borderId="0" xfId="56" applyNumberFormat="1" applyFont="1" applyBorder="1" applyAlignment="1">
      <alignment horizontal="center" wrapText="1"/>
      <protection/>
    </xf>
    <xf numFmtId="49" fontId="5" fillId="0" borderId="0" xfId="56" applyNumberFormat="1" applyFont="1" applyBorder="1" applyAlignment="1">
      <alignment vertical="top" wrapText="1"/>
      <protection/>
    </xf>
    <xf numFmtId="0" fontId="11" fillId="0" borderId="0" xfId="56" applyFont="1" applyBorder="1" applyAlignment="1">
      <alignment horizontal="center" wrapText="1"/>
      <protection/>
    </xf>
    <xf numFmtId="196" fontId="11" fillId="0" borderId="14" xfId="56" applyNumberFormat="1" applyFont="1" applyBorder="1" applyAlignment="1">
      <alignment horizontal="center" wrapText="1"/>
      <protection/>
    </xf>
    <xf numFmtId="49" fontId="11" fillId="0" borderId="14" xfId="56" applyNumberFormat="1" applyFont="1" applyBorder="1" applyAlignment="1">
      <alignment vertical="top" wrapText="1"/>
      <protection/>
    </xf>
    <xf numFmtId="0" fontId="11" fillId="0" borderId="14" xfId="56" applyFont="1" applyBorder="1" applyAlignment="1">
      <alignment vertical="top" wrapText="1"/>
      <protection/>
    </xf>
    <xf numFmtId="0" fontId="5" fillId="0" borderId="14" xfId="56" applyFont="1" applyBorder="1" applyAlignment="1">
      <alignment horizontal="justify" vertical="top" wrapText="1"/>
      <protection/>
    </xf>
    <xf numFmtId="0" fontId="5" fillId="0" borderId="14" xfId="56" applyFont="1" applyBorder="1" applyAlignment="1">
      <alignment horizontal="center" wrapText="1"/>
      <protection/>
    </xf>
    <xf numFmtId="0" fontId="11" fillId="0" borderId="0" xfId="57" applyFont="1" applyAlignment="1">
      <alignment horizontal="right"/>
      <protection/>
    </xf>
    <xf numFmtId="0" fontId="5" fillId="0" borderId="0" xfId="57" applyFont="1" applyAlignment="1">
      <alignment horizontal="center"/>
      <protection/>
    </xf>
    <xf numFmtId="0" fontId="22" fillId="0" borderId="20" xfId="55" applyFont="1" applyBorder="1" applyAlignment="1">
      <alignment horizontal="center" vertical="center"/>
      <protection/>
    </xf>
    <xf numFmtId="0" fontId="22" fillId="0" borderId="18" xfId="55" applyFont="1" applyBorder="1" applyAlignment="1">
      <alignment horizontal="center" vertical="center"/>
      <protection/>
    </xf>
    <xf numFmtId="0" fontId="22" fillId="0" borderId="38" xfId="55" applyFont="1" applyBorder="1" applyAlignment="1">
      <alignment horizontal="center" vertical="center"/>
      <protection/>
    </xf>
    <xf numFmtId="0" fontId="13" fillId="0" borderId="37" xfId="55" applyFont="1" applyBorder="1" applyAlignment="1">
      <alignment horizontal="center" vertical="center" wrapText="1" shrinkToFit="1"/>
      <protection/>
    </xf>
    <xf numFmtId="0" fontId="13" fillId="0" borderId="19" xfId="55" applyFont="1" applyBorder="1" applyAlignment="1">
      <alignment horizontal="center" vertical="center" wrapText="1" shrinkToFit="1"/>
      <protection/>
    </xf>
    <xf numFmtId="0" fontId="13" fillId="0" borderId="22" xfId="55" applyFont="1" applyBorder="1" applyAlignment="1">
      <alignment horizontal="center" vertical="center" wrapText="1" shrinkToFit="1"/>
      <protection/>
    </xf>
    <xf numFmtId="0" fontId="13" fillId="0" borderId="10" xfId="55" applyFont="1" applyBorder="1" applyAlignment="1">
      <alignment horizontal="center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2" fillId="0" borderId="0" xfId="55" applyFont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0" fontId="23" fillId="0" borderId="23" xfId="55" applyFont="1" applyBorder="1" applyAlignment="1">
      <alignment horizontal="center" vertical="center" wrapText="1"/>
      <protection/>
    </xf>
    <xf numFmtId="0" fontId="23" fillId="0" borderId="16" xfId="55" applyFont="1" applyBorder="1" applyAlignment="1">
      <alignment horizontal="center" vertical="center" wrapText="1"/>
      <protection/>
    </xf>
    <xf numFmtId="0" fontId="23" fillId="0" borderId="29" xfId="55" applyFont="1" applyBorder="1" applyAlignment="1">
      <alignment horizontal="center" vertical="center" wrapText="1" shrinkToFit="1"/>
      <protection/>
    </xf>
    <xf numFmtId="0" fontId="23" fillId="0" borderId="14" xfId="55" applyFont="1" applyBorder="1" applyAlignment="1">
      <alignment horizontal="center" vertical="center" wrapText="1" shrinkToFit="1"/>
      <protection/>
    </xf>
    <xf numFmtId="0" fontId="5" fillId="0" borderId="29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30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 vertical="center" wrapText="1"/>
      <protection/>
    </xf>
    <xf numFmtId="0" fontId="26" fillId="0" borderId="0" xfId="54" applyFont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0" fontId="25" fillId="0" borderId="0" xfId="54" applyAlignment="1">
      <alignment horizontal="left"/>
      <protection/>
    </xf>
    <xf numFmtId="0" fontId="27" fillId="0" borderId="18" xfId="54" applyFont="1" applyBorder="1" applyAlignment="1">
      <alignment horizontal="center" wrapText="1" shrinkToFit="1"/>
      <protection/>
    </xf>
    <xf numFmtId="0" fontId="27" fillId="0" borderId="13" xfId="54" applyFont="1" applyBorder="1" applyAlignment="1">
      <alignment horizontal="center" wrapText="1" shrinkToFit="1"/>
      <protection/>
    </xf>
    <xf numFmtId="0" fontId="26" fillId="0" borderId="55" xfId="54" applyFont="1" applyBorder="1" applyAlignment="1">
      <alignment horizontal="center" vertical="center" wrapText="1" shrinkToFit="1"/>
      <protection/>
    </xf>
    <xf numFmtId="0" fontId="26" fillId="0" borderId="56" xfId="54" applyFont="1" applyBorder="1" applyAlignment="1">
      <alignment horizontal="center" vertical="center" wrapText="1" shrinkToFit="1"/>
      <protection/>
    </xf>
    <xf numFmtId="0" fontId="25" fillId="0" borderId="57" xfId="54" applyBorder="1" applyAlignment="1">
      <alignment horizontal="center" wrapText="1" shrinkToFit="1"/>
      <protection/>
    </xf>
    <xf numFmtId="0" fontId="25" fillId="0" borderId="51" xfId="54" applyBorder="1" applyAlignment="1">
      <alignment horizontal="center" wrapText="1" shrinkToFit="1"/>
      <protection/>
    </xf>
    <xf numFmtId="0" fontId="26" fillId="0" borderId="32" xfId="54" applyFont="1" applyBorder="1" applyAlignment="1">
      <alignment horizontal="center" vertical="top" wrapText="1" shrinkToFit="1"/>
      <protection/>
    </xf>
    <xf numFmtId="0" fontId="26" fillId="0" borderId="57" xfId="54" applyFont="1" applyBorder="1" applyAlignment="1">
      <alignment horizontal="center" vertical="top" wrapText="1" shrinkToFit="1"/>
      <protection/>
    </xf>
    <xf numFmtId="0" fontId="26" fillId="0" borderId="29" xfId="54" applyFont="1" applyBorder="1" applyAlignment="1">
      <alignment horizontal="center" vertical="top" wrapText="1" shrinkToFit="1"/>
      <protection/>
    </xf>
    <xf numFmtId="0" fontId="9" fillId="0" borderId="0" xfId="57" applyFont="1" applyAlignment="1">
      <alignment horizontal="center"/>
      <protection/>
    </xf>
    <xf numFmtId="0" fontId="5" fillId="0" borderId="0" xfId="57" applyFont="1" applyAlignment="1">
      <alignment horizontal="center" wrapText="1" shrinkToFit="1"/>
      <protection/>
    </xf>
    <xf numFmtId="0" fontId="5" fillId="0" borderId="0" xfId="57" applyFont="1" applyAlignment="1">
      <alignment horizontal="center"/>
      <protection/>
    </xf>
    <xf numFmtId="0" fontId="11" fillId="0" borderId="14" xfId="56" applyFont="1" applyBorder="1" applyAlignment="1">
      <alignment horizontal="center" wrapText="1"/>
      <protection/>
    </xf>
    <xf numFmtId="196" fontId="5" fillId="0" borderId="14" xfId="56" applyNumberFormat="1" applyFont="1" applyBorder="1" applyAlignment="1">
      <alignment horizontal="center" wrapText="1"/>
      <protection/>
    </xf>
    <xf numFmtId="0" fontId="11" fillId="0" borderId="18" xfId="56" applyFont="1" applyBorder="1" applyAlignment="1">
      <alignment vertical="top" wrapText="1"/>
      <protection/>
    </xf>
    <xf numFmtId="0" fontId="11" fillId="0" borderId="13" xfId="56" applyFont="1" applyBorder="1" applyAlignment="1">
      <alignment vertical="top" wrapText="1"/>
      <protection/>
    </xf>
    <xf numFmtId="196" fontId="11" fillId="0" borderId="14" xfId="56" applyNumberFormat="1" applyFont="1" applyBorder="1" applyAlignment="1">
      <alignment horizont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од.№1 до РМР-доходи2004р." xfId="55"/>
    <cellStyle name="Обычный_дод17" xfId="56"/>
    <cellStyle name="Обычный_дод3" xfId="57"/>
    <cellStyle name="Обычный_ОБЛАСТІ 2002 РІЙОНИ 200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41" zoomScaleNormal="41" workbookViewId="0" topLeftCell="A1">
      <selection activeCell="G4" sqref="G4"/>
    </sheetView>
  </sheetViews>
  <sheetFormatPr defaultColWidth="8.8515625" defaultRowHeight="15"/>
  <cols>
    <col min="1" max="1" width="15.421875" style="1" customWidth="1"/>
    <col min="2" max="2" width="61.140625" style="1" customWidth="1"/>
    <col min="3" max="3" width="15.8515625" style="1" customWidth="1"/>
    <col min="4" max="4" width="16.28125" style="1" customWidth="1"/>
    <col min="5" max="5" width="15.140625" style="1" customWidth="1"/>
    <col min="6" max="6" width="12.421875" style="1" customWidth="1"/>
    <col min="7" max="7" width="13.7109375" style="1" customWidth="1"/>
    <col min="8" max="16384" width="8.8515625" style="1" customWidth="1"/>
  </cols>
  <sheetData>
    <row r="1" spans="1:7" ht="3.75" customHeight="1">
      <c r="A1" s="88" t="s">
        <v>0</v>
      </c>
      <c r="B1" s="88"/>
      <c r="C1" s="88"/>
      <c r="D1" s="88"/>
      <c r="E1" s="88"/>
      <c r="F1" s="88"/>
      <c r="G1" s="88"/>
    </row>
    <row r="2" spans="1:7" ht="15.75">
      <c r="A2" s="88"/>
      <c r="B2" s="88"/>
      <c r="C2" s="88"/>
      <c r="D2" s="88"/>
      <c r="E2" s="88"/>
      <c r="F2" s="89"/>
      <c r="G2" s="41" t="s">
        <v>28</v>
      </c>
    </row>
    <row r="3" spans="1:7" ht="15.75">
      <c r="A3" s="88"/>
      <c r="B3" s="88"/>
      <c r="C3" s="88"/>
      <c r="D3" s="88"/>
      <c r="G3" s="55" t="s">
        <v>59</v>
      </c>
    </row>
    <row r="4" spans="1:7" ht="15.75">
      <c r="A4" s="88"/>
      <c r="B4" s="90"/>
      <c r="C4" s="90"/>
      <c r="D4" s="90"/>
      <c r="E4" s="2"/>
      <c r="G4" s="55" t="s">
        <v>184</v>
      </c>
    </row>
    <row r="5" spans="1:7" ht="20.25">
      <c r="A5" s="231" t="s">
        <v>89</v>
      </c>
      <c r="B5" s="231"/>
      <c r="C5" s="231"/>
      <c r="D5" s="231"/>
      <c r="E5" s="231"/>
      <c r="F5" s="231"/>
      <c r="G5" s="231"/>
    </row>
    <row r="6" spans="1:7" ht="15.75" thickBot="1">
      <c r="A6" s="88"/>
      <c r="B6" s="88"/>
      <c r="C6" s="88"/>
      <c r="D6" s="88"/>
      <c r="E6" s="88"/>
      <c r="F6" s="88"/>
      <c r="G6" s="88" t="s">
        <v>51</v>
      </c>
    </row>
    <row r="7" spans="1:7" s="3" customFormat="1" ht="15.75" customHeight="1">
      <c r="A7" s="232" t="s">
        <v>1</v>
      </c>
      <c r="B7" s="234"/>
      <c r="C7" s="236" t="s">
        <v>63</v>
      </c>
      <c r="D7" s="236" t="s">
        <v>86</v>
      </c>
      <c r="E7" s="236" t="s">
        <v>87</v>
      </c>
      <c r="F7" s="236" t="s">
        <v>27</v>
      </c>
      <c r="G7" s="238" t="s">
        <v>88</v>
      </c>
    </row>
    <row r="8" spans="1:12" s="3" customFormat="1" ht="78" customHeight="1">
      <c r="A8" s="233"/>
      <c r="B8" s="235"/>
      <c r="C8" s="237"/>
      <c r="D8" s="237"/>
      <c r="E8" s="237"/>
      <c r="F8" s="237"/>
      <c r="G8" s="239"/>
      <c r="I8" s="3" t="s">
        <v>29</v>
      </c>
      <c r="L8" s="54"/>
    </row>
    <row r="9" spans="1:7" s="3" customFormat="1" ht="28.5" customHeight="1" thickBot="1">
      <c r="A9" s="222" t="s">
        <v>30</v>
      </c>
      <c r="B9" s="223"/>
      <c r="C9" s="223"/>
      <c r="D9" s="223"/>
      <c r="E9" s="223"/>
      <c r="F9" s="223"/>
      <c r="G9" s="224"/>
    </row>
    <row r="10" spans="1:7" ht="23.25" thickBot="1">
      <c r="A10" s="91">
        <v>10000000</v>
      </c>
      <c r="B10" s="92" t="s">
        <v>2</v>
      </c>
      <c r="C10" s="157">
        <f>C11+C15+C23+C14</f>
        <v>1199364</v>
      </c>
      <c r="D10" s="156">
        <f>D11+D15+D23+D14</f>
        <v>824573.2</v>
      </c>
      <c r="E10" s="156">
        <f>E11+E15+E23+E14+E22</f>
        <v>873905.4130000001</v>
      </c>
      <c r="F10" s="72">
        <f>E10/C10*100</f>
        <v>72.8640690399245</v>
      </c>
      <c r="G10" s="73">
        <f>E10/D10*100</f>
        <v>105.98275726157485</v>
      </c>
    </row>
    <row r="11" spans="1:7" ht="38.25" thickBot="1">
      <c r="A11" s="47">
        <v>11000000</v>
      </c>
      <c r="B11" s="93" t="s">
        <v>3</v>
      </c>
      <c r="C11" s="155">
        <f>C12+C13</f>
        <v>711701.3</v>
      </c>
      <c r="D11" s="155">
        <f>D12+D13</f>
        <v>502115</v>
      </c>
      <c r="E11" s="155">
        <f>E12+E13</f>
        <v>536800.2</v>
      </c>
      <c r="F11" s="5">
        <f>E11/C11*100</f>
        <v>75.42492896949885</v>
      </c>
      <c r="G11" s="22">
        <f>E11/D11*100</f>
        <v>106.90781992173106</v>
      </c>
    </row>
    <row r="12" spans="1:9" ht="18.75">
      <c r="A12" s="12">
        <v>11010000</v>
      </c>
      <c r="B12" s="94" t="s">
        <v>4</v>
      </c>
      <c r="C12" s="115">
        <v>711101.3</v>
      </c>
      <c r="D12" s="19">
        <v>501570</v>
      </c>
      <c r="E12" s="19">
        <v>536478.6</v>
      </c>
      <c r="F12" s="19">
        <f>E12/C12*100</f>
        <v>75.44334400738684</v>
      </c>
      <c r="G12" s="19">
        <f>E12/D12*100</f>
        <v>106.959866020695</v>
      </c>
      <c r="I12" s="1" t="s">
        <v>0</v>
      </c>
    </row>
    <row r="13" spans="1:7" ht="18.75">
      <c r="A13" s="12">
        <v>11020000</v>
      </c>
      <c r="B13" s="94" t="s">
        <v>5</v>
      </c>
      <c r="C13" s="112">
        <v>600</v>
      </c>
      <c r="D13" s="13">
        <v>545</v>
      </c>
      <c r="E13" s="13">
        <v>321.6</v>
      </c>
      <c r="F13" s="13">
        <f>E13/C13*100</f>
        <v>53.6</v>
      </c>
      <c r="G13" s="13">
        <f>E13/D13*100</f>
        <v>59.00917431192661</v>
      </c>
    </row>
    <row r="14" spans="1:7" ht="37.5">
      <c r="A14" s="15">
        <v>13000000</v>
      </c>
      <c r="B14" s="95" t="s">
        <v>65</v>
      </c>
      <c r="C14" s="113">
        <v>0</v>
      </c>
      <c r="D14" s="10">
        <v>0</v>
      </c>
      <c r="E14" s="10">
        <v>2.9</v>
      </c>
      <c r="F14" s="8" t="s">
        <v>46</v>
      </c>
      <c r="G14" s="69" t="s">
        <v>46</v>
      </c>
    </row>
    <row r="15" spans="1:7" ht="18.75">
      <c r="A15" s="15">
        <v>14000000</v>
      </c>
      <c r="B15" s="95" t="s">
        <v>6</v>
      </c>
      <c r="C15" s="113">
        <f>C20+C17+C19</f>
        <v>149243.2</v>
      </c>
      <c r="D15" s="10">
        <f>D20+D17+D19</f>
        <v>87123.2</v>
      </c>
      <c r="E15" s="10">
        <f>E20+E17+E19</f>
        <v>95131.29999999999</v>
      </c>
      <c r="F15" s="10">
        <f aca="true" t="shared" si="0" ref="F15:F20">E15/C15*100</f>
        <v>63.74246866858925</v>
      </c>
      <c r="G15" s="24">
        <f aca="true" t="shared" si="1" ref="G15:G20">E15/D15*100</f>
        <v>109.191696356424</v>
      </c>
    </row>
    <row r="16" spans="1:7" ht="37.5">
      <c r="A16" s="15">
        <v>14020000</v>
      </c>
      <c r="B16" s="96" t="s">
        <v>53</v>
      </c>
      <c r="C16" s="113">
        <f>C17</f>
        <v>11000</v>
      </c>
      <c r="D16" s="10">
        <f>D17</f>
        <v>4600</v>
      </c>
      <c r="E16" s="10">
        <f>E17</f>
        <v>8579.1</v>
      </c>
      <c r="F16" s="10">
        <f t="shared" si="0"/>
        <v>77.99181818181819</v>
      </c>
      <c r="G16" s="24">
        <f t="shared" si="1"/>
        <v>186.5021739130435</v>
      </c>
    </row>
    <row r="17" spans="1:7" ht="18.75">
      <c r="A17" s="12">
        <v>14021900</v>
      </c>
      <c r="B17" s="97" t="s">
        <v>54</v>
      </c>
      <c r="C17" s="112">
        <v>11000</v>
      </c>
      <c r="D17" s="13">
        <v>4600</v>
      </c>
      <c r="E17" s="13">
        <v>8579.1</v>
      </c>
      <c r="F17" s="13">
        <f t="shared" si="0"/>
        <v>77.99181818181819</v>
      </c>
      <c r="G17" s="25">
        <f t="shared" si="1"/>
        <v>186.5021739130435</v>
      </c>
    </row>
    <row r="18" spans="1:7" ht="56.25">
      <c r="A18" s="12">
        <v>14030000</v>
      </c>
      <c r="B18" s="96" t="s">
        <v>55</v>
      </c>
      <c r="C18" s="113">
        <f>C19</f>
        <v>52913.2</v>
      </c>
      <c r="D18" s="10">
        <f>D19</f>
        <v>17513.2</v>
      </c>
      <c r="E18" s="10">
        <f>E19</f>
        <v>34124.2</v>
      </c>
      <c r="F18" s="10">
        <f t="shared" si="0"/>
        <v>64.49090208114421</v>
      </c>
      <c r="G18" s="24">
        <f t="shared" si="1"/>
        <v>194.84845716373934</v>
      </c>
    </row>
    <row r="19" spans="1:7" ht="18.75">
      <c r="A19" s="12">
        <v>14031900</v>
      </c>
      <c r="B19" s="97" t="s">
        <v>54</v>
      </c>
      <c r="C19" s="112">
        <v>52913.2</v>
      </c>
      <c r="D19" s="13">
        <v>17513.2</v>
      </c>
      <c r="E19" s="13">
        <v>34124.2</v>
      </c>
      <c r="F19" s="13">
        <f t="shared" si="0"/>
        <v>64.49090208114421</v>
      </c>
      <c r="G19" s="25">
        <f t="shared" si="1"/>
        <v>194.84845716373934</v>
      </c>
    </row>
    <row r="20" spans="1:7" ht="56.25">
      <c r="A20" s="15">
        <v>14040000</v>
      </c>
      <c r="B20" s="95" t="s">
        <v>60</v>
      </c>
      <c r="C20" s="113">
        <v>85330</v>
      </c>
      <c r="D20" s="10">
        <v>65010</v>
      </c>
      <c r="E20" s="10">
        <v>52428</v>
      </c>
      <c r="F20" s="10">
        <f t="shared" si="0"/>
        <v>61.441462557131146</v>
      </c>
      <c r="G20" s="24">
        <f t="shared" si="1"/>
        <v>80.64605445316106</v>
      </c>
    </row>
    <row r="21" spans="1:7" ht="37.5">
      <c r="A21" s="62">
        <v>16010000</v>
      </c>
      <c r="B21" s="95" t="s">
        <v>66</v>
      </c>
      <c r="C21" s="113">
        <v>0</v>
      </c>
      <c r="D21" s="10">
        <v>0</v>
      </c>
      <c r="E21" s="10">
        <v>1.2</v>
      </c>
      <c r="F21" s="10" t="s">
        <v>46</v>
      </c>
      <c r="G21" s="24" t="s">
        <v>46</v>
      </c>
    </row>
    <row r="22" spans="1:7" ht="18.75">
      <c r="A22" s="56">
        <v>16010600</v>
      </c>
      <c r="B22" s="94" t="s">
        <v>67</v>
      </c>
      <c r="C22" s="112">
        <v>0</v>
      </c>
      <c r="D22" s="13">
        <v>0</v>
      </c>
      <c r="E22" s="13">
        <v>1.2</v>
      </c>
      <c r="F22" s="13" t="s">
        <v>46</v>
      </c>
      <c r="G22" s="25" t="s">
        <v>46</v>
      </c>
    </row>
    <row r="23" spans="1:9" ht="19.5" thickBot="1">
      <c r="A23" s="58">
        <v>18000000</v>
      </c>
      <c r="B23" s="98" t="s">
        <v>36</v>
      </c>
      <c r="C23" s="64">
        <f>C24+C30</f>
        <v>338419.5</v>
      </c>
      <c r="D23" s="59">
        <f>D24+D30</f>
        <v>235335</v>
      </c>
      <c r="E23" s="59">
        <f>E24+E30</f>
        <v>241969.81300000002</v>
      </c>
      <c r="F23" s="59">
        <f aca="true" t="shared" si="2" ref="F23:F32">E23/C23*100</f>
        <v>71.49996173388354</v>
      </c>
      <c r="G23" s="60">
        <f aca="true" t="shared" si="3" ref="G23:G32">E23/D23*100</f>
        <v>102.81930567063972</v>
      </c>
      <c r="I23" s="1" t="s">
        <v>29</v>
      </c>
    </row>
    <row r="24" spans="1:7" ht="20.25" thickBot="1">
      <c r="A24" s="33"/>
      <c r="B24" s="99" t="s">
        <v>7</v>
      </c>
      <c r="C24" s="114">
        <f>C25+C29</f>
        <v>336405.5</v>
      </c>
      <c r="D24" s="5">
        <f>D25+D29</f>
        <v>233835</v>
      </c>
      <c r="E24" s="5">
        <f>E25+E29</f>
        <v>240547.7</v>
      </c>
      <c r="F24" s="5">
        <f t="shared" si="2"/>
        <v>71.50528157238809</v>
      </c>
      <c r="G24" s="6">
        <f t="shared" si="3"/>
        <v>102.8706994248081</v>
      </c>
    </row>
    <row r="25" spans="1:7" ht="20.25" thickBot="1">
      <c r="A25" s="49">
        <v>18010000</v>
      </c>
      <c r="B25" s="100" t="s">
        <v>8</v>
      </c>
      <c r="C25" s="65">
        <f>C26+C27+C28</f>
        <v>127631</v>
      </c>
      <c r="D25" s="9">
        <f>D26+D27+D28</f>
        <v>95645</v>
      </c>
      <c r="E25" s="9">
        <f>E26+E27+E28</f>
        <v>94732.40000000001</v>
      </c>
      <c r="F25" s="9">
        <f t="shared" si="2"/>
        <v>74.22366039598532</v>
      </c>
      <c r="G25" s="50">
        <f t="shared" si="3"/>
        <v>99.04584662031472</v>
      </c>
    </row>
    <row r="26" spans="1:7" ht="37.5">
      <c r="A26" s="48" t="s">
        <v>37</v>
      </c>
      <c r="B26" s="101" t="s">
        <v>45</v>
      </c>
      <c r="C26" s="115">
        <v>36035</v>
      </c>
      <c r="D26" s="19">
        <v>25050</v>
      </c>
      <c r="E26" s="19">
        <v>30276.3</v>
      </c>
      <c r="F26" s="63">
        <f t="shared" si="2"/>
        <v>84.01914805050646</v>
      </c>
      <c r="G26" s="68">
        <f t="shared" si="3"/>
        <v>120.86347305389222</v>
      </c>
    </row>
    <row r="27" spans="1:7" ht="18.75">
      <c r="A27" s="23" t="s">
        <v>38</v>
      </c>
      <c r="B27" s="94" t="s">
        <v>40</v>
      </c>
      <c r="C27" s="112">
        <v>89316</v>
      </c>
      <c r="D27" s="13">
        <v>68920</v>
      </c>
      <c r="E27" s="13">
        <v>62887.5</v>
      </c>
      <c r="F27" s="13">
        <f t="shared" si="2"/>
        <v>70.41011688835147</v>
      </c>
      <c r="G27" s="57">
        <f t="shared" si="3"/>
        <v>91.24709808473592</v>
      </c>
    </row>
    <row r="28" spans="1:12" ht="19.5" thickBot="1">
      <c r="A28" s="51" t="s">
        <v>39</v>
      </c>
      <c r="B28" s="102" t="s">
        <v>41</v>
      </c>
      <c r="C28" s="116">
        <v>2280</v>
      </c>
      <c r="D28" s="17">
        <v>1675</v>
      </c>
      <c r="E28" s="17">
        <v>1568.6</v>
      </c>
      <c r="F28" s="160">
        <f t="shared" si="2"/>
        <v>68.79824561403508</v>
      </c>
      <c r="G28" s="161">
        <f t="shared" si="3"/>
        <v>93.64776119402984</v>
      </c>
      <c r="I28" s="1" t="s">
        <v>29</v>
      </c>
      <c r="L28" s="1" t="s">
        <v>29</v>
      </c>
    </row>
    <row r="29" spans="1:10" ht="20.25" thickBot="1">
      <c r="A29" s="49">
        <v>18050000</v>
      </c>
      <c r="B29" s="100" t="s">
        <v>12</v>
      </c>
      <c r="C29" s="65">
        <v>208774.5</v>
      </c>
      <c r="D29" s="9">
        <v>138190</v>
      </c>
      <c r="E29" s="154">
        <v>145815.3</v>
      </c>
      <c r="F29" s="59">
        <f t="shared" si="2"/>
        <v>69.84344352399359</v>
      </c>
      <c r="G29" s="159">
        <f t="shared" si="3"/>
        <v>105.51798248787901</v>
      </c>
      <c r="J29" s="1" t="s">
        <v>29</v>
      </c>
    </row>
    <row r="30" spans="1:7" ht="20.25" thickBot="1">
      <c r="A30" s="7"/>
      <c r="B30" s="99" t="s">
        <v>9</v>
      </c>
      <c r="C30" s="114">
        <f>C31+C32+C33</f>
        <v>2014</v>
      </c>
      <c r="D30" s="5">
        <f>D31+D32+D33</f>
        <v>1500</v>
      </c>
      <c r="E30" s="5">
        <f>E31+E32+E33</f>
        <v>1422.113</v>
      </c>
      <c r="F30" s="5">
        <f t="shared" si="2"/>
        <v>70.61137040714995</v>
      </c>
      <c r="G30" s="158">
        <f t="shared" si="3"/>
        <v>94.80753333333334</v>
      </c>
    </row>
    <row r="31" spans="1:7" ht="37.5">
      <c r="A31" s="18">
        <v>18020000</v>
      </c>
      <c r="B31" s="101" t="s">
        <v>10</v>
      </c>
      <c r="C31" s="115">
        <v>1900</v>
      </c>
      <c r="D31" s="19">
        <v>1419</v>
      </c>
      <c r="E31" s="19">
        <v>1285.2</v>
      </c>
      <c r="F31" s="19">
        <f t="shared" si="2"/>
        <v>67.64210526315789</v>
      </c>
      <c r="G31" s="19">
        <f t="shared" si="3"/>
        <v>90.5708245243129</v>
      </c>
    </row>
    <row r="32" spans="1:7" ht="18.75">
      <c r="A32" s="12">
        <v>18030000</v>
      </c>
      <c r="B32" s="94" t="s">
        <v>11</v>
      </c>
      <c r="C32" s="112">
        <v>114</v>
      </c>
      <c r="D32" s="13">
        <v>81</v>
      </c>
      <c r="E32" s="13">
        <v>136.9</v>
      </c>
      <c r="F32" s="13">
        <f t="shared" si="2"/>
        <v>120.08771929824562</v>
      </c>
      <c r="G32" s="57">
        <f t="shared" si="3"/>
        <v>169.01234567901236</v>
      </c>
    </row>
    <row r="33" spans="1:7" ht="57" thickBot="1">
      <c r="A33" s="26">
        <v>18040000</v>
      </c>
      <c r="B33" s="103" t="s">
        <v>68</v>
      </c>
      <c r="C33" s="116">
        <v>0</v>
      </c>
      <c r="D33" s="17">
        <v>0</v>
      </c>
      <c r="E33" s="84">
        <v>0.013</v>
      </c>
      <c r="F33" s="19" t="s">
        <v>46</v>
      </c>
      <c r="G33" s="28" t="s">
        <v>46</v>
      </c>
    </row>
    <row r="34" spans="1:7" ht="23.25" thickBot="1">
      <c r="A34" s="71">
        <v>20000000</v>
      </c>
      <c r="B34" s="104" t="s">
        <v>14</v>
      </c>
      <c r="C34" s="117">
        <f>C35+C43+C51</f>
        <v>40294</v>
      </c>
      <c r="D34" s="72">
        <f>D35+D43+D51</f>
        <v>27173.2</v>
      </c>
      <c r="E34" s="72">
        <f>E35+E43+E51</f>
        <v>34076.7</v>
      </c>
      <c r="F34" s="75">
        <f>E34/C34*100</f>
        <v>84.57015932893233</v>
      </c>
      <c r="G34" s="76">
        <f>E34/D34*100</f>
        <v>125.40554664154386</v>
      </c>
    </row>
    <row r="35" spans="1:7" ht="37.5">
      <c r="A35" s="11">
        <v>21000000</v>
      </c>
      <c r="B35" s="105" t="s">
        <v>15</v>
      </c>
      <c r="C35" s="118">
        <f>C36+C37+C38+C39+C40+C41+C42</f>
        <v>8216</v>
      </c>
      <c r="D35" s="8">
        <f>D36+D37+D38+D39+D40+D41+D42</f>
        <v>6301</v>
      </c>
      <c r="E35" s="8">
        <f>E36+E37+E38+E39+E40+E41+E42</f>
        <v>4155.5</v>
      </c>
      <c r="F35" s="8">
        <f>E35/C35*100</f>
        <v>50.57814021421616</v>
      </c>
      <c r="G35" s="69">
        <f>E35/D35*100</f>
        <v>65.9498492302809</v>
      </c>
    </row>
    <row r="36" spans="1:7" ht="37.5">
      <c r="A36" s="12">
        <v>21010300</v>
      </c>
      <c r="B36" s="94" t="s">
        <v>74</v>
      </c>
      <c r="C36" s="112">
        <v>916</v>
      </c>
      <c r="D36" s="13">
        <v>840</v>
      </c>
      <c r="E36" s="13">
        <v>739.9</v>
      </c>
      <c r="F36" s="19">
        <f>E36/C36*100</f>
        <v>80.77510917030567</v>
      </c>
      <c r="G36" s="28">
        <f>E36/D36*100</f>
        <v>88.08333333333334</v>
      </c>
    </row>
    <row r="37" spans="1:7" ht="37.5">
      <c r="A37" s="12">
        <v>21050000</v>
      </c>
      <c r="B37" s="94" t="s">
        <v>50</v>
      </c>
      <c r="C37" s="112">
        <v>6500</v>
      </c>
      <c r="D37" s="13">
        <v>4900</v>
      </c>
      <c r="E37" s="13">
        <v>2613.2</v>
      </c>
      <c r="F37" s="19">
        <f>E37/C37*100</f>
        <v>40.20307692307692</v>
      </c>
      <c r="G37" s="28">
        <f>E37/D37*100</f>
        <v>53.33061224489796</v>
      </c>
    </row>
    <row r="38" spans="1:7" ht="19.5" thickBot="1">
      <c r="A38" s="12">
        <v>21080500</v>
      </c>
      <c r="B38" s="94" t="s">
        <v>16</v>
      </c>
      <c r="C38" s="112">
        <v>200</v>
      </c>
      <c r="D38" s="13">
        <v>146</v>
      </c>
      <c r="E38" s="13">
        <v>9.9</v>
      </c>
      <c r="F38" s="19">
        <f>E38/C38*100</f>
        <v>4.95</v>
      </c>
      <c r="G38" s="28">
        <f>E38/D38*100</f>
        <v>6.780821917808219</v>
      </c>
    </row>
    <row r="39" spans="1:7" ht="37.5">
      <c r="A39" s="12">
        <v>21080900</v>
      </c>
      <c r="B39" s="94" t="s">
        <v>95</v>
      </c>
      <c r="C39" s="112">
        <v>0</v>
      </c>
      <c r="D39" s="13">
        <v>0</v>
      </c>
      <c r="E39" s="13">
        <v>78.5</v>
      </c>
      <c r="F39" s="80" t="s">
        <v>46</v>
      </c>
      <c r="G39" s="81" t="s">
        <v>46</v>
      </c>
    </row>
    <row r="40" spans="1:7" ht="18.75">
      <c r="A40" s="12">
        <v>21081100</v>
      </c>
      <c r="B40" s="94" t="s">
        <v>17</v>
      </c>
      <c r="C40" s="112">
        <v>400</v>
      </c>
      <c r="D40" s="13">
        <v>275</v>
      </c>
      <c r="E40" s="13">
        <v>317.4</v>
      </c>
      <c r="F40" s="19">
        <f>E40/C40*100</f>
        <v>79.35</v>
      </c>
      <c r="G40" s="28">
        <f>E40/D40*100</f>
        <v>115.41818181818182</v>
      </c>
    </row>
    <row r="41" spans="1:7" ht="57" thickBot="1">
      <c r="A41" s="12">
        <v>21081500</v>
      </c>
      <c r="B41" s="94" t="s">
        <v>77</v>
      </c>
      <c r="C41" s="112">
        <v>200</v>
      </c>
      <c r="D41" s="13">
        <v>140</v>
      </c>
      <c r="E41" s="13">
        <v>325.4</v>
      </c>
      <c r="F41" s="19">
        <f>E41/C41*100</f>
        <v>162.7</v>
      </c>
      <c r="G41" s="28">
        <f>E41/D41*100</f>
        <v>232.42857142857142</v>
      </c>
    </row>
    <row r="42" spans="1:7" ht="18.75">
      <c r="A42" s="12">
        <v>21081700</v>
      </c>
      <c r="B42" s="94" t="s">
        <v>96</v>
      </c>
      <c r="C42" s="112">
        <v>0</v>
      </c>
      <c r="D42" s="13">
        <v>0</v>
      </c>
      <c r="E42" s="13">
        <v>71.2</v>
      </c>
      <c r="F42" s="80" t="s">
        <v>46</v>
      </c>
      <c r="G42" s="81" t="s">
        <v>46</v>
      </c>
    </row>
    <row r="43" spans="1:7" ht="37.5">
      <c r="A43" s="15">
        <v>22000000</v>
      </c>
      <c r="B43" s="95" t="s">
        <v>18</v>
      </c>
      <c r="C43" s="113">
        <f>C46+C49+C50+C47+C45+C48</f>
        <v>31748</v>
      </c>
      <c r="D43" s="10">
        <f>D46+D49+D50+D47+D45+D48</f>
        <v>20636.2</v>
      </c>
      <c r="E43" s="10">
        <f>E46+E49+E50+E47+E45+E48</f>
        <v>29663.699999999997</v>
      </c>
      <c r="F43" s="10">
        <f aca="true" t="shared" si="4" ref="F43:F51">E43/C43*100</f>
        <v>93.4348620385536</v>
      </c>
      <c r="G43" s="24">
        <f aca="true" t="shared" si="5" ref="G43:G51">E43/D43*100</f>
        <v>143.74594159777476</v>
      </c>
    </row>
    <row r="44" spans="1:7" ht="19.5">
      <c r="A44" s="36">
        <v>22010000</v>
      </c>
      <c r="B44" s="106" t="s">
        <v>44</v>
      </c>
      <c r="C44" s="119">
        <f>C45+C46+C47+C48</f>
        <v>24248</v>
      </c>
      <c r="D44" s="37">
        <f>D45+D46+D47+D48</f>
        <v>14882</v>
      </c>
      <c r="E44" s="37">
        <f>E45+E46+E47+E48</f>
        <v>21939.199999999997</v>
      </c>
      <c r="F44" s="37">
        <f t="shared" si="4"/>
        <v>90.47838997030682</v>
      </c>
      <c r="G44" s="38">
        <f t="shared" si="5"/>
        <v>147.42104555839265</v>
      </c>
    </row>
    <row r="45" spans="1:7" ht="56.25">
      <c r="A45" s="12">
        <v>22010300</v>
      </c>
      <c r="B45" s="94" t="s">
        <v>78</v>
      </c>
      <c r="C45" s="112">
        <v>700</v>
      </c>
      <c r="D45" s="13">
        <v>520</v>
      </c>
      <c r="E45" s="13">
        <v>502.6</v>
      </c>
      <c r="F45" s="13">
        <f t="shared" si="4"/>
        <v>71.80000000000001</v>
      </c>
      <c r="G45" s="25">
        <f t="shared" si="5"/>
        <v>96.65384615384616</v>
      </c>
    </row>
    <row r="46" spans="1:7" ht="18.75">
      <c r="A46" s="12">
        <v>22012500</v>
      </c>
      <c r="B46" s="94" t="s">
        <v>19</v>
      </c>
      <c r="C46" s="112">
        <v>21498</v>
      </c>
      <c r="D46" s="13">
        <v>12900</v>
      </c>
      <c r="E46" s="13">
        <v>20426.3</v>
      </c>
      <c r="F46" s="13">
        <f t="shared" si="4"/>
        <v>95.01488510559122</v>
      </c>
      <c r="G46" s="25">
        <f t="shared" si="5"/>
        <v>158.34341085271316</v>
      </c>
    </row>
    <row r="47" spans="1:7" ht="37.5">
      <c r="A47" s="12">
        <v>22012600</v>
      </c>
      <c r="B47" s="94" t="s">
        <v>47</v>
      </c>
      <c r="C47" s="112">
        <v>2000</v>
      </c>
      <c r="D47" s="13">
        <v>1430</v>
      </c>
      <c r="E47" s="13">
        <v>937</v>
      </c>
      <c r="F47" s="13">
        <f t="shared" si="4"/>
        <v>46.85</v>
      </c>
      <c r="G47" s="25">
        <f t="shared" si="5"/>
        <v>65.52447552447552</v>
      </c>
    </row>
    <row r="48" spans="1:7" ht="56.25">
      <c r="A48" s="12">
        <v>22012900</v>
      </c>
      <c r="B48" s="94" t="s">
        <v>97</v>
      </c>
      <c r="C48" s="112">
        <v>50</v>
      </c>
      <c r="D48" s="13">
        <v>32</v>
      </c>
      <c r="E48" s="13">
        <v>73.3</v>
      </c>
      <c r="F48" s="13">
        <f t="shared" si="4"/>
        <v>146.6</v>
      </c>
      <c r="G48" s="25">
        <f t="shared" si="5"/>
        <v>229.0625</v>
      </c>
    </row>
    <row r="49" spans="1:13" ht="75">
      <c r="A49" s="15">
        <v>22080400</v>
      </c>
      <c r="B49" s="95" t="s">
        <v>20</v>
      </c>
      <c r="C49" s="113">
        <v>7000</v>
      </c>
      <c r="D49" s="10">
        <v>5400</v>
      </c>
      <c r="E49" s="10">
        <v>7285.8</v>
      </c>
      <c r="F49" s="10">
        <f t="shared" si="4"/>
        <v>104.08285714285714</v>
      </c>
      <c r="G49" s="24">
        <f t="shared" si="5"/>
        <v>134.92222222222225</v>
      </c>
      <c r="M49" s="1" t="s">
        <v>29</v>
      </c>
    </row>
    <row r="50" spans="1:7" ht="18.75">
      <c r="A50" s="15">
        <v>22090000</v>
      </c>
      <c r="B50" s="95" t="s">
        <v>21</v>
      </c>
      <c r="C50" s="113">
        <v>500</v>
      </c>
      <c r="D50" s="10">
        <v>354.2</v>
      </c>
      <c r="E50" s="10">
        <v>438.7</v>
      </c>
      <c r="F50" s="10">
        <f t="shared" si="4"/>
        <v>87.74</v>
      </c>
      <c r="G50" s="24">
        <f t="shared" si="5"/>
        <v>123.8565782044043</v>
      </c>
    </row>
    <row r="51" spans="1:7" ht="18.75">
      <c r="A51" s="15">
        <v>24000000</v>
      </c>
      <c r="B51" s="95" t="s">
        <v>22</v>
      </c>
      <c r="C51" s="113">
        <f>C52+C53+C54</f>
        <v>330</v>
      </c>
      <c r="D51" s="10">
        <f>D52+D53+D54</f>
        <v>236</v>
      </c>
      <c r="E51" s="10">
        <f>E52+E53+E54</f>
        <v>257.5</v>
      </c>
      <c r="F51" s="10">
        <f t="shared" si="4"/>
        <v>78.03030303030303</v>
      </c>
      <c r="G51" s="16">
        <f t="shared" si="5"/>
        <v>109.11016949152543</v>
      </c>
    </row>
    <row r="52" spans="1:7" ht="56.25">
      <c r="A52" s="12">
        <v>24030000</v>
      </c>
      <c r="B52" s="94" t="s">
        <v>61</v>
      </c>
      <c r="C52" s="112">
        <v>0</v>
      </c>
      <c r="D52" s="13">
        <v>0</v>
      </c>
      <c r="E52" s="13">
        <v>32.2</v>
      </c>
      <c r="F52" s="10" t="s">
        <v>46</v>
      </c>
      <c r="G52" s="24" t="s">
        <v>46</v>
      </c>
    </row>
    <row r="53" spans="1:7" ht="18.75">
      <c r="A53" s="56">
        <v>24060300</v>
      </c>
      <c r="B53" s="94" t="s">
        <v>16</v>
      </c>
      <c r="C53" s="112">
        <v>330</v>
      </c>
      <c r="D53" s="13">
        <v>236</v>
      </c>
      <c r="E53" s="13">
        <v>219.2</v>
      </c>
      <c r="F53" s="13">
        <f>E53/C53*100</f>
        <v>66.42424242424242</v>
      </c>
      <c r="G53" s="14">
        <f>E53/D53*100</f>
        <v>92.88135593220338</v>
      </c>
    </row>
    <row r="54" spans="1:7" ht="93.75">
      <c r="A54" s="56">
        <v>24062200</v>
      </c>
      <c r="B54" s="94" t="s">
        <v>76</v>
      </c>
      <c r="C54" s="112">
        <v>0</v>
      </c>
      <c r="D54" s="13">
        <v>0</v>
      </c>
      <c r="E54" s="13">
        <v>6.1</v>
      </c>
      <c r="F54" s="10" t="s">
        <v>46</v>
      </c>
      <c r="G54" s="24" t="s">
        <v>46</v>
      </c>
    </row>
    <row r="55" spans="1:7" ht="22.5">
      <c r="A55" s="85">
        <v>30000000</v>
      </c>
      <c r="B55" s="107" t="s">
        <v>24</v>
      </c>
      <c r="C55" s="120">
        <v>0</v>
      </c>
      <c r="D55" s="87">
        <f>D56</f>
        <v>0.04</v>
      </c>
      <c r="E55" s="86">
        <f>E56</f>
        <v>0.2</v>
      </c>
      <c r="F55" s="86" t="s">
        <v>46</v>
      </c>
      <c r="G55" s="121" t="s">
        <v>46</v>
      </c>
    </row>
    <row r="56" spans="1:7" ht="37.5">
      <c r="A56" s="56">
        <v>31020000</v>
      </c>
      <c r="B56" s="94" t="s">
        <v>62</v>
      </c>
      <c r="C56" s="112">
        <v>0</v>
      </c>
      <c r="D56" s="70">
        <v>0.04</v>
      </c>
      <c r="E56" s="13">
        <v>0.2</v>
      </c>
      <c r="F56" s="10" t="s">
        <v>46</v>
      </c>
      <c r="G56" s="24" t="s">
        <v>46</v>
      </c>
    </row>
    <row r="57" spans="1:7" ht="23.25" thickBot="1">
      <c r="A57" s="74">
        <v>40000000</v>
      </c>
      <c r="B57" s="108" t="s">
        <v>80</v>
      </c>
      <c r="C57" s="122">
        <f>C58+C63</f>
        <v>1259077.4</v>
      </c>
      <c r="D57" s="75">
        <f>D58+D63</f>
        <v>929165.8</v>
      </c>
      <c r="E57" s="75">
        <f>E58+E63</f>
        <v>892628.7</v>
      </c>
      <c r="F57" s="75">
        <f>E57/C57*100</f>
        <v>70.89545884947185</v>
      </c>
      <c r="G57" s="76">
        <f>E57/D57*100</f>
        <v>96.067752386065</v>
      </c>
    </row>
    <row r="58" spans="1:7" ht="37.5">
      <c r="A58" s="15">
        <v>41030000</v>
      </c>
      <c r="B58" s="109" t="s">
        <v>69</v>
      </c>
      <c r="C58" s="113">
        <f>SUM(C59:C62)</f>
        <v>482835.6</v>
      </c>
      <c r="D58" s="10">
        <f>SUM(D59:D62)</f>
        <v>375945.7</v>
      </c>
      <c r="E58" s="10">
        <f>SUM(E59:E62)</f>
        <v>375945.7</v>
      </c>
      <c r="F58" s="10">
        <f>SUM(F59:F62)</f>
        <v>281.8354756530146</v>
      </c>
      <c r="G58" s="24">
        <f>SUM(G59:G62)</f>
        <v>400</v>
      </c>
    </row>
    <row r="59" spans="1:7" ht="37.5">
      <c r="A59" s="27">
        <v>41033900</v>
      </c>
      <c r="B59" s="94" t="s">
        <v>70</v>
      </c>
      <c r="C59" s="123">
        <v>269283.2</v>
      </c>
      <c r="D59" s="29">
        <v>206001.7</v>
      </c>
      <c r="E59" s="29">
        <v>206001.7</v>
      </c>
      <c r="F59" s="13">
        <f aca="true" t="shared" si="6" ref="F59:F76">E59/C59*100</f>
        <v>76.50001931052512</v>
      </c>
      <c r="G59" s="25">
        <f aca="true" t="shared" si="7" ref="G59:G76">E59/D59*100</f>
        <v>100</v>
      </c>
    </row>
    <row r="60" spans="1:7" ht="39.75" customHeight="1">
      <c r="A60" s="27">
        <v>41034200</v>
      </c>
      <c r="B60" s="94" t="s">
        <v>56</v>
      </c>
      <c r="C60" s="123">
        <v>184002.4</v>
      </c>
      <c r="D60" s="29">
        <v>148657</v>
      </c>
      <c r="E60" s="29">
        <v>148657</v>
      </c>
      <c r="F60" s="13">
        <f t="shared" si="6"/>
        <v>80.7907940331213</v>
      </c>
      <c r="G60" s="25">
        <f t="shared" si="7"/>
        <v>100</v>
      </c>
    </row>
    <row r="61" spans="1:7" ht="56.25">
      <c r="A61" s="27">
        <v>41034500</v>
      </c>
      <c r="B61" s="94" t="s">
        <v>90</v>
      </c>
      <c r="C61" s="124">
        <v>2550</v>
      </c>
      <c r="D61" s="29">
        <v>1287</v>
      </c>
      <c r="E61" s="29">
        <v>1287</v>
      </c>
      <c r="F61" s="13">
        <f t="shared" si="6"/>
        <v>50.47058823529412</v>
      </c>
      <c r="G61" s="25">
        <f t="shared" si="7"/>
        <v>100</v>
      </c>
    </row>
    <row r="62" spans="1:7" ht="56.25">
      <c r="A62" s="27">
        <v>41037400</v>
      </c>
      <c r="B62" s="94" t="s">
        <v>93</v>
      </c>
      <c r="C62" s="124">
        <v>27000</v>
      </c>
      <c r="D62" s="29">
        <v>20000</v>
      </c>
      <c r="E62" s="29">
        <v>20000</v>
      </c>
      <c r="F62" s="13">
        <f t="shared" si="6"/>
        <v>74.07407407407408</v>
      </c>
      <c r="G62" s="25">
        <f t="shared" si="7"/>
        <v>100</v>
      </c>
    </row>
    <row r="63" spans="1:7" ht="37.5">
      <c r="A63" s="52">
        <v>41050000</v>
      </c>
      <c r="B63" s="95" t="s">
        <v>71</v>
      </c>
      <c r="C63" s="125">
        <f>SUM(C64:C75)</f>
        <v>776241.7999999999</v>
      </c>
      <c r="D63" s="53">
        <f>SUM(D64:D75)</f>
        <v>553220.1</v>
      </c>
      <c r="E63" s="53">
        <f>SUM(E64:E75)</f>
        <v>516682.99999999994</v>
      </c>
      <c r="F63" s="10">
        <f t="shared" si="6"/>
        <v>66.56212020532777</v>
      </c>
      <c r="G63" s="24">
        <f t="shared" si="7"/>
        <v>93.39555811511548</v>
      </c>
    </row>
    <row r="64" spans="1:7" ht="93.75">
      <c r="A64" s="27">
        <v>41050100</v>
      </c>
      <c r="B64" s="94" t="s">
        <v>73</v>
      </c>
      <c r="C64" s="123">
        <v>470030.8</v>
      </c>
      <c r="D64" s="29">
        <v>324927</v>
      </c>
      <c r="E64" s="29">
        <v>313893.7</v>
      </c>
      <c r="F64" s="13">
        <f t="shared" si="6"/>
        <v>66.78151729631335</v>
      </c>
      <c r="G64" s="25">
        <f t="shared" si="7"/>
        <v>96.60437575209201</v>
      </c>
    </row>
    <row r="65" spans="1:9" ht="56.25">
      <c r="A65" s="27">
        <v>41050300</v>
      </c>
      <c r="B65" s="94" t="s">
        <v>72</v>
      </c>
      <c r="C65" s="123">
        <v>272250.5</v>
      </c>
      <c r="D65" s="29">
        <v>197416</v>
      </c>
      <c r="E65" s="29">
        <v>174133</v>
      </c>
      <c r="F65" s="13">
        <f t="shared" si="6"/>
        <v>63.960580421339905</v>
      </c>
      <c r="G65" s="25">
        <f t="shared" si="7"/>
        <v>88.2061231105888</v>
      </c>
      <c r="I65" s="1" t="s">
        <v>29</v>
      </c>
    </row>
    <row r="66" spans="1:10" ht="131.25">
      <c r="A66" s="30">
        <v>41050400</v>
      </c>
      <c r="B66" s="110" t="s">
        <v>81</v>
      </c>
      <c r="C66" s="126">
        <v>945.1</v>
      </c>
      <c r="D66" s="46">
        <v>945.2</v>
      </c>
      <c r="E66" s="31">
        <v>945.2</v>
      </c>
      <c r="F66" s="13">
        <f t="shared" si="6"/>
        <v>100.01058089091102</v>
      </c>
      <c r="G66" s="25">
        <f t="shared" si="7"/>
        <v>100</v>
      </c>
      <c r="J66" s="1" t="s">
        <v>29</v>
      </c>
    </row>
    <row r="67" spans="1:7" ht="75">
      <c r="A67" s="30">
        <v>41050500</v>
      </c>
      <c r="B67" s="110" t="s">
        <v>91</v>
      </c>
      <c r="C67" s="127">
        <v>6923.2</v>
      </c>
      <c r="D67" s="46">
        <v>6923.2</v>
      </c>
      <c r="E67" s="31">
        <v>6923.2</v>
      </c>
      <c r="F67" s="13">
        <f t="shared" si="6"/>
        <v>100</v>
      </c>
      <c r="G67" s="25">
        <f t="shared" si="7"/>
        <v>100</v>
      </c>
    </row>
    <row r="68" spans="1:7" ht="93.75">
      <c r="A68" s="30">
        <v>41050600</v>
      </c>
      <c r="B68" s="110" t="s">
        <v>92</v>
      </c>
      <c r="C68" s="127">
        <v>945.1</v>
      </c>
      <c r="D68" s="46">
        <v>945.1</v>
      </c>
      <c r="E68" s="31">
        <v>945.1</v>
      </c>
      <c r="F68" s="13">
        <f t="shared" si="6"/>
        <v>100</v>
      </c>
      <c r="G68" s="25">
        <f t="shared" si="7"/>
        <v>100</v>
      </c>
    </row>
    <row r="69" spans="1:7" ht="112.5">
      <c r="A69" s="30">
        <v>41050700</v>
      </c>
      <c r="B69" s="102" t="s">
        <v>42</v>
      </c>
      <c r="C69" s="127">
        <v>945</v>
      </c>
      <c r="D69" s="46">
        <v>686.5</v>
      </c>
      <c r="E69" s="46">
        <v>512.9</v>
      </c>
      <c r="F69" s="13">
        <f t="shared" si="6"/>
        <v>54.27513227513228</v>
      </c>
      <c r="G69" s="25">
        <f t="shared" si="7"/>
        <v>74.71230881281863</v>
      </c>
    </row>
    <row r="70" spans="1:7" ht="93.75">
      <c r="A70" s="30">
        <v>41050900</v>
      </c>
      <c r="B70" s="102" t="s">
        <v>82</v>
      </c>
      <c r="C70" s="127">
        <v>2056.6</v>
      </c>
      <c r="D70" s="46">
        <v>2056.6</v>
      </c>
      <c r="E70" s="46">
        <v>2056.6</v>
      </c>
      <c r="F70" s="13">
        <f t="shared" si="6"/>
        <v>100</v>
      </c>
      <c r="G70" s="25">
        <f t="shared" si="7"/>
        <v>100</v>
      </c>
    </row>
    <row r="71" spans="1:7" ht="75">
      <c r="A71" s="30">
        <v>41051200</v>
      </c>
      <c r="B71" s="102" t="s">
        <v>83</v>
      </c>
      <c r="C71" s="127">
        <v>1358.9</v>
      </c>
      <c r="D71" s="46">
        <v>1059.2</v>
      </c>
      <c r="E71" s="46">
        <v>1059.2</v>
      </c>
      <c r="F71" s="13">
        <f t="shared" si="6"/>
        <v>77.94539701228935</v>
      </c>
      <c r="G71" s="25">
        <f t="shared" si="7"/>
        <v>100</v>
      </c>
    </row>
    <row r="72" spans="1:9" ht="75">
      <c r="A72" s="166">
        <v>41051400</v>
      </c>
      <c r="B72" s="21" t="s">
        <v>84</v>
      </c>
      <c r="C72" s="29">
        <v>4615.6</v>
      </c>
      <c r="D72" s="29">
        <v>4038.6</v>
      </c>
      <c r="E72" s="29">
        <v>4038.6</v>
      </c>
      <c r="F72" s="13">
        <f t="shared" si="6"/>
        <v>87.49891671721986</v>
      </c>
      <c r="G72" s="13">
        <f t="shared" si="7"/>
        <v>100</v>
      </c>
      <c r="I72" s="1" t="s">
        <v>29</v>
      </c>
    </row>
    <row r="73" spans="1:9" ht="56.25">
      <c r="A73" s="27">
        <v>41051500</v>
      </c>
      <c r="B73" s="94" t="s">
        <v>64</v>
      </c>
      <c r="C73" s="124">
        <v>7967.1</v>
      </c>
      <c r="D73" s="29">
        <v>7217.1</v>
      </c>
      <c r="E73" s="29">
        <v>7033.6</v>
      </c>
      <c r="F73" s="13">
        <f t="shared" si="6"/>
        <v>88.28306410111584</v>
      </c>
      <c r="G73" s="25">
        <f t="shared" si="7"/>
        <v>97.45742749857976</v>
      </c>
      <c r="I73" s="1" t="s">
        <v>29</v>
      </c>
    </row>
    <row r="74" spans="1:7" ht="56.25">
      <c r="A74" s="27">
        <v>41052000</v>
      </c>
      <c r="B74" s="94" t="s">
        <v>79</v>
      </c>
      <c r="C74" s="124">
        <v>5074.4</v>
      </c>
      <c r="D74" s="29">
        <v>3905.3</v>
      </c>
      <c r="E74" s="29">
        <v>3905.3</v>
      </c>
      <c r="F74" s="13">
        <f t="shared" si="6"/>
        <v>76.96082295443797</v>
      </c>
      <c r="G74" s="25">
        <f t="shared" si="7"/>
        <v>100</v>
      </c>
    </row>
    <row r="75" spans="1:7" ht="19.5" thickBot="1">
      <c r="A75" s="27">
        <v>41053900</v>
      </c>
      <c r="B75" s="94" t="s">
        <v>85</v>
      </c>
      <c r="C75" s="124">
        <v>3129.5</v>
      </c>
      <c r="D75" s="29">
        <v>3100.3</v>
      </c>
      <c r="E75" s="29">
        <v>1236.6</v>
      </c>
      <c r="F75" s="13">
        <f t="shared" si="6"/>
        <v>39.51429940885125</v>
      </c>
      <c r="G75" s="25">
        <f t="shared" si="7"/>
        <v>39.88646260039351</v>
      </c>
    </row>
    <row r="76" spans="1:9" ht="21" thickBot="1">
      <c r="A76" s="4"/>
      <c r="B76" s="111" t="s">
        <v>31</v>
      </c>
      <c r="C76" s="128">
        <f>C10+C34+C57</f>
        <v>2498735.4</v>
      </c>
      <c r="D76" s="78">
        <f>D10+D34+D57+D55</f>
        <v>1780912.24</v>
      </c>
      <c r="E76" s="78">
        <f>E10+E34+E57+E55</f>
        <v>1800611.013</v>
      </c>
      <c r="F76" s="78">
        <f t="shared" si="6"/>
        <v>72.06089180150887</v>
      </c>
      <c r="G76" s="79">
        <f t="shared" si="7"/>
        <v>101.10610576745769</v>
      </c>
      <c r="I76" s="1" t="s">
        <v>29</v>
      </c>
    </row>
    <row r="77" spans="1:7" ht="21" thickBot="1">
      <c r="A77" s="225" t="s">
        <v>32</v>
      </c>
      <c r="B77" s="226"/>
      <c r="C77" s="226"/>
      <c r="D77" s="226"/>
      <c r="E77" s="226"/>
      <c r="F77" s="226"/>
      <c r="G77" s="227"/>
    </row>
    <row r="78" spans="1:7" ht="21" thickBot="1">
      <c r="A78" s="133">
        <v>10000000</v>
      </c>
      <c r="B78" s="140" t="s">
        <v>2</v>
      </c>
      <c r="C78" s="151">
        <f>C79</f>
        <v>217</v>
      </c>
      <c r="D78" s="162">
        <f>D79</f>
        <v>190</v>
      </c>
      <c r="E78" s="162">
        <f>E79+E80</f>
        <v>187.5</v>
      </c>
      <c r="F78" s="162">
        <f>E78/C78*100</f>
        <v>86.40552995391705</v>
      </c>
      <c r="G78" s="164">
        <f>E78/D78*100</f>
        <v>98.68421052631578</v>
      </c>
    </row>
    <row r="79" spans="1:7" ht="18.75">
      <c r="A79" s="134">
        <v>19010000</v>
      </c>
      <c r="B79" s="148" t="s">
        <v>13</v>
      </c>
      <c r="C79" s="13">
        <v>217</v>
      </c>
      <c r="D79" s="13">
        <v>190</v>
      </c>
      <c r="E79" s="13">
        <v>187.1</v>
      </c>
      <c r="F79" s="13">
        <f>E79/C79*100</f>
        <v>86.22119815668202</v>
      </c>
      <c r="G79" s="57">
        <f>E79/D79*100</f>
        <v>98.47368421052632</v>
      </c>
    </row>
    <row r="80" spans="1:7" ht="38.25" thickBot="1">
      <c r="A80" s="134">
        <v>19050000</v>
      </c>
      <c r="B80" s="148" t="s">
        <v>100</v>
      </c>
      <c r="C80" s="13">
        <v>0</v>
      </c>
      <c r="D80" s="13">
        <v>0</v>
      </c>
      <c r="E80" s="13">
        <v>0.4</v>
      </c>
      <c r="F80" s="13" t="s">
        <v>46</v>
      </c>
      <c r="G80" s="13" t="s">
        <v>46</v>
      </c>
    </row>
    <row r="81" spans="1:11" ht="21" thickBot="1">
      <c r="A81" s="133">
        <v>20000000</v>
      </c>
      <c r="B81" s="140" t="s">
        <v>14</v>
      </c>
      <c r="C81" s="163">
        <f>C83+C84+C86+C87+C85</f>
        <v>53639.013</v>
      </c>
      <c r="D81" s="163">
        <f>D83+D84+D86+D87+D85</f>
        <v>39463.901</v>
      </c>
      <c r="E81" s="163">
        <f>E83+E84+E86+E87+E85+E82</f>
        <v>45983.618</v>
      </c>
      <c r="F81" s="61">
        <f>E81/C81*100</f>
        <v>85.72793462847649</v>
      </c>
      <c r="G81" s="165">
        <f>E81/D81*100</f>
        <v>116.52071091502081</v>
      </c>
      <c r="K81" s="1" t="s">
        <v>29</v>
      </c>
    </row>
    <row r="82" spans="1:7" ht="38.25" thickBot="1">
      <c r="A82" s="135">
        <v>21110000</v>
      </c>
      <c r="B82" s="150" t="s">
        <v>75</v>
      </c>
      <c r="C82" s="13">
        <v>0</v>
      </c>
      <c r="D82" s="13">
        <v>0</v>
      </c>
      <c r="E82" s="13">
        <v>17.3</v>
      </c>
      <c r="F82" s="13" t="s">
        <v>46</v>
      </c>
      <c r="G82" s="25" t="s">
        <v>46</v>
      </c>
    </row>
    <row r="83" spans="1:7" ht="38.25" thickBot="1">
      <c r="A83" s="135">
        <v>24061600</v>
      </c>
      <c r="B83" s="150" t="s">
        <v>49</v>
      </c>
      <c r="C83" s="13">
        <v>340</v>
      </c>
      <c r="D83" s="13">
        <v>340</v>
      </c>
      <c r="E83" s="13">
        <v>0</v>
      </c>
      <c r="F83" s="77" t="s">
        <v>46</v>
      </c>
      <c r="G83" s="131" t="s">
        <v>46</v>
      </c>
    </row>
    <row r="84" spans="1:7" ht="75.75" thickBot="1">
      <c r="A84" s="135">
        <v>24062100</v>
      </c>
      <c r="B84" s="150" t="s">
        <v>48</v>
      </c>
      <c r="C84" s="13">
        <v>20</v>
      </c>
      <c r="D84" s="13">
        <v>11.9</v>
      </c>
      <c r="E84" s="13">
        <v>29.5</v>
      </c>
      <c r="F84" s="32">
        <f aca="true" t="shared" si="8" ref="F84:F90">E84/C84*100</f>
        <v>147.5</v>
      </c>
      <c r="G84" s="66">
        <f aca="true" t="shared" si="9" ref="G84:G90">E84/D84*100</f>
        <v>247.89915966386556</v>
      </c>
    </row>
    <row r="85" spans="1:7" ht="19.5" thickBot="1">
      <c r="A85" s="135">
        <v>24110700</v>
      </c>
      <c r="B85" s="150" t="s">
        <v>98</v>
      </c>
      <c r="C85" s="152">
        <v>0.013</v>
      </c>
      <c r="D85" s="153">
        <v>0.001</v>
      </c>
      <c r="E85" s="153">
        <v>0.018</v>
      </c>
      <c r="F85" s="32">
        <f t="shared" si="8"/>
        <v>138.46153846153845</v>
      </c>
      <c r="G85" s="66">
        <f t="shared" si="9"/>
        <v>1800</v>
      </c>
    </row>
    <row r="86" spans="1:7" ht="37.5">
      <c r="A86" s="135">
        <v>24170000</v>
      </c>
      <c r="B86" s="142" t="s">
        <v>57</v>
      </c>
      <c r="C86" s="112">
        <v>9950</v>
      </c>
      <c r="D86" s="13">
        <v>7050</v>
      </c>
      <c r="E86" s="13">
        <v>11853.3</v>
      </c>
      <c r="F86" s="80">
        <f t="shared" si="8"/>
        <v>119.12864321608039</v>
      </c>
      <c r="G86" s="81">
        <f t="shared" si="9"/>
        <v>168.131914893617</v>
      </c>
    </row>
    <row r="87" spans="1:7" ht="19.5" thickBot="1">
      <c r="A87" s="136">
        <v>25000000</v>
      </c>
      <c r="B87" s="143" t="s">
        <v>23</v>
      </c>
      <c r="C87" s="116">
        <v>43329</v>
      </c>
      <c r="D87" s="17">
        <v>32062</v>
      </c>
      <c r="E87" s="84">
        <v>34083.5</v>
      </c>
      <c r="F87" s="82">
        <f t="shared" si="8"/>
        <v>78.66209697892866</v>
      </c>
      <c r="G87" s="83">
        <f t="shared" si="9"/>
        <v>106.3049716174911</v>
      </c>
    </row>
    <row r="88" spans="1:7" ht="21" thickBot="1">
      <c r="A88" s="133">
        <v>30000000</v>
      </c>
      <c r="B88" s="140" t="s">
        <v>24</v>
      </c>
      <c r="C88" s="129">
        <f>C89+C90</f>
        <v>9000</v>
      </c>
      <c r="D88" s="34">
        <f>D89+D90</f>
        <v>6800</v>
      </c>
      <c r="E88" s="34">
        <f>E89+E90</f>
        <v>8141.279</v>
      </c>
      <c r="F88" s="34">
        <f t="shared" si="8"/>
        <v>90.45865555555555</v>
      </c>
      <c r="G88" s="35">
        <f t="shared" si="9"/>
        <v>119.7246911764706</v>
      </c>
    </row>
    <row r="89" spans="1:7" ht="37.5">
      <c r="A89" s="137">
        <v>31030000</v>
      </c>
      <c r="B89" s="144" t="s">
        <v>99</v>
      </c>
      <c r="C89" s="115">
        <v>3000</v>
      </c>
      <c r="D89" s="19">
        <v>1800</v>
      </c>
      <c r="E89" s="19">
        <v>3128.3</v>
      </c>
      <c r="F89" s="80">
        <f t="shared" si="8"/>
        <v>104.27666666666666</v>
      </c>
      <c r="G89" s="81">
        <f t="shared" si="9"/>
        <v>173.79444444444445</v>
      </c>
    </row>
    <row r="90" spans="1:7" ht="19.5" thickBot="1">
      <c r="A90" s="136">
        <v>33010000</v>
      </c>
      <c r="B90" s="21" t="s">
        <v>25</v>
      </c>
      <c r="C90" s="160">
        <v>6000</v>
      </c>
      <c r="D90" s="160">
        <v>5000</v>
      </c>
      <c r="E90" s="160">
        <v>5012.979</v>
      </c>
      <c r="F90" s="82">
        <f t="shared" si="8"/>
        <v>83.54965000000001</v>
      </c>
      <c r="G90" s="83">
        <f t="shared" si="9"/>
        <v>100.25958000000001</v>
      </c>
    </row>
    <row r="91" spans="1:7" ht="23.25" thickBot="1">
      <c r="A91" s="74">
        <v>40000000</v>
      </c>
      <c r="B91" s="108" t="s">
        <v>80</v>
      </c>
      <c r="C91" s="5">
        <f>C92</f>
        <v>303</v>
      </c>
      <c r="D91" s="5">
        <f>D92</f>
        <v>303</v>
      </c>
      <c r="E91" s="5">
        <f>E92</f>
        <v>303</v>
      </c>
      <c r="F91" s="5">
        <f>F92</f>
        <v>100</v>
      </c>
      <c r="G91" s="5">
        <f>G92</f>
        <v>100</v>
      </c>
    </row>
    <row r="92" spans="1:7" ht="57" thickBot="1">
      <c r="A92" s="134">
        <v>41051100</v>
      </c>
      <c r="B92" s="148" t="s">
        <v>94</v>
      </c>
      <c r="C92" s="19">
        <v>303</v>
      </c>
      <c r="D92" s="19">
        <v>303</v>
      </c>
      <c r="E92" s="19">
        <v>303</v>
      </c>
      <c r="F92" s="82">
        <f aca="true" t="shared" si="10" ref="F92:F97">E92/C92*100</f>
        <v>100</v>
      </c>
      <c r="G92" s="82">
        <f aca="true" t="shared" si="11" ref="G92:G97">E92/D92*100</f>
        <v>100</v>
      </c>
    </row>
    <row r="93" spans="1:7" ht="21" thickBot="1">
      <c r="A93" s="133">
        <v>50000000</v>
      </c>
      <c r="B93" s="140" t="s">
        <v>26</v>
      </c>
      <c r="C93" s="149">
        <f>C94</f>
        <v>4000</v>
      </c>
      <c r="D93" s="61">
        <f>D94</f>
        <v>3000</v>
      </c>
      <c r="E93" s="61">
        <f>E94</f>
        <v>3421.4</v>
      </c>
      <c r="F93" s="34">
        <f t="shared" si="10"/>
        <v>85.53500000000001</v>
      </c>
      <c r="G93" s="35">
        <f t="shared" si="11"/>
        <v>114.04666666666668</v>
      </c>
    </row>
    <row r="94" spans="1:7" ht="57" thickBot="1">
      <c r="A94" s="134">
        <v>50110000</v>
      </c>
      <c r="B94" s="141" t="s">
        <v>58</v>
      </c>
      <c r="C94" s="130">
        <v>4000</v>
      </c>
      <c r="D94" s="20">
        <v>3000</v>
      </c>
      <c r="E94" s="20">
        <v>3421.4</v>
      </c>
      <c r="F94" s="32">
        <f t="shared" si="10"/>
        <v>85.53500000000001</v>
      </c>
      <c r="G94" s="66">
        <f t="shared" si="11"/>
        <v>114.04666666666668</v>
      </c>
    </row>
    <row r="95" spans="1:7" ht="41.25" thickBot="1">
      <c r="A95" s="138"/>
      <c r="B95" s="145" t="s">
        <v>33</v>
      </c>
      <c r="C95" s="129">
        <f>C78+C81+C88+C93+C91</f>
        <v>67159.013</v>
      </c>
      <c r="D95" s="129">
        <f>D78+D81+D88+D93+D91</f>
        <v>49756.901</v>
      </c>
      <c r="E95" s="129">
        <f>E78+E81+E88+E93+E91</f>
        <v>58036.797000000006</v>
      </c>
      <c r="F95" s="34">
        <f t="shared" si="10"/>
        <v>86.41698918356647</v>
      </c>
      <c r="G95" s="67">
        <f t="shared" si="11"/>
        <v>116.64069874448171</v>
      </c>
    </row>
    <row r="96" spans="1:7" ht="20.25" thickBot="1">
      <c r="A96" s="139"/>
      <c r="B96" s="147" t="s">
        <v>34</v>
      </c>
      <c r="C96" s="132">
        <f>C86+C89+C90</f>
        <v>18950</v>
      </c>
      <c r="D96" s="39">
        <f>D86+D89+D90</f>
        <v>13850</v>
      </c>
      <c r="E96" s="39">
        <f>E86+E89+E90</f>
        <v>19994.578999999998</v>
      </c>
      <c r="F96" s="39">
        <f t="shared" si="10"/>
        <v>105.512290237467</v>
      </c>
      <c r="G96" s="40">
        <f t="shared" si="11"/>
        <v>144.36519133574006</v>
      </c>
    </row>
    <row r="97" spans="1:7" ht="21" thickBot="1">
      <c r="A97" s="228" t="s">
        <v>35</v>
      </c>
      <c r="B97" s="229"/>
      <c r="C97" s="146">
        <f>C76+C95</f>
        <v>2565894.4129999997</v>
      </c>
      <c r="D97" s="34">
        <f>D76+D95</f>
        <v>1830669.141</v>
      </c>
      <c r="E97" s="34">
        <f>E76+E95</f>
        <v>1858647.81</v>
      </c>
      <c r="F97" s="34">
        <f t="shared" si="10"/>
        <v>72.43664433669743</v>
      </c>
      <c r="G97" s="35">
        <f t="shared" si="11"/>
        <v>101.52833018120995</v>
      </c>
    </row>
    <row r="98" spans="1:7" ht="18.75">
      <c r="A98" s="43"/>
      <c r="B98" s="43"/>
      <c r="C98" s="44"/>
      <c r="D98" s="44"/>
      <c r="E98" s="44"/>
      <c r="F98" s="44"/>
      <c r="G98" s="45"/>
    </row>
    <row r="99" spans="1:7" ht="18.75">
      <c r="A99" s="43"/>
      <c r="B99" s="43"/>
      <c r="C99" s="44"/>
      <c r="D99" s="44"/>
      <c r="E99" s="44"/>
      <c r="F99" s="44"/>
      <c r="G99" s="45"/>
    </row>
    <row r="100" spans="1:7" ht="33" customHeight="1">
      <c r="A100" s="42"/>
      <c r="B100" s="42" t="s">
        <v>43</v>
      </c>
      <c r="C100" s="42"/>
      <c r="D100" s="42"/>
      <c r="E100" s="42" t="s">
        <v>52</v>
      </c>
      <c r="F100" s="42"/>
      <c r="G100" s="42"/>
    </row>
    <row r="101" spans="1:7" ht="18.75">
      <c r="A101" s="230"/>
      <c r="B101" s="230"/>
      <c r="C101" s="230"/>
      <c r="D101" s="230"/>
      <c r="E101" s="230"/>
      <c r="F101" s="230"/>
      <c r="G101" s="230"/>
    </row>
    <row r="102" spans="1:7" ht="15.75">
      <c r="A102" s="41"/>
      <c r="B102" s="41"/>
      <c r="C102" s="41"/>
      <c r="D102" s="41"/>
      <c r="E102" s="41"/>
      <c r="F102" s="41"/>
      <c r="G102" s="41"/>
    </row>
  </sheetData>
  <sheetProtection/>
  <mergeCells count="12">
    <mergeCell ref="F7:F8"/>
    <mergeCell ref="G7:G8"/>
    <mergeCell ref="A9:G9"/>
    <mergeCell ref="A77:G77"/>
    <mergeCell ref="A97:B97"/>
    <mergeCell ref="A101:G101"/>
    <mergeCell ref="A5:G5"/>
    <mergeCell ref="A7:A8"/>
    <mergeCell ref="B7:B8"/>
    <mergeCell ref="C7:C8"/>
    <mergeCell ref="D7:D8"/>
    <mergeCell ref="E7:E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77" zoomScalePageLayoutView="0" workbookViewId="0" topLeftCell="A1">
      <selection activeCell="G3" sqref="G3"/>
    </sheetView>
  </sheetViews>
  <sheetFormatPr defaultColWidth="9.140625" defaultRowHeight="15"/>
  <cols>
    <col min="1" max="1" width="11.28125" style="167" customWidth="1"/>
    <col min="2" max="2" width="43.140625" style="168" customWidth="1"/>
    <col min="3" max="3" width="13.00390625" style="167" customWidth="1"/>
    <col min="4" max="4" width="12.57421875" style="167" customWidth="1"/>
    <col min="5" max="5" width="13.00390625" style="167" customWidth="1"/>
    <col min="6" max="6" width="12.28125" style="167" customWidth="1"/>
    <col min="7" max="7" width="12.57421875" style="167" customWidth="1"/>
    <col min="8" max="16384" width="9.140625" style="167" customWidth="1"/>
  </cols>
  <sheetData>
    <row r="1" spans="5:7" ht="15.75">
      <c r="E1" s="171"/>
      <c r="F1" s="171"/>
      <c r="G1" s="198" t="s">
        <v>140</v>
      </c>
    </row>
    <row r="2" spans="5:7" ht="15.75">
      <c r="E2" s="171"/>
      <c r="F2" s="171"/>
      <c r="G2" s="196" t="s">
        <v>139</v>
      </c>
    </row>
    <row r="3" spans="5:7" ht="15.75">
      <c r="E3" s="171"/>
      <c r="F3" s="171"/>
      <c r="G3" s="196" t="s">
        <v>183</v>
      </c>
    </row>
    <row r="4" spans="2:7" ht="61.5" customHeight="1">
      <c r="B4" s="196"/>
      <c r="C4" s="197"/>
      <c r="D4" s="197"/>
      <c r="E4" s="171"/>
      <c r="F4" s="171"/>
      <c r="G4" s="196"/>
    </row>
    <row r="5" spans="1:7" ht="15.75">
      <c r="A5" s="240" t="s">
        <v>138</v>
      </c>
      <c r="B5" s="240"/>
      <c r="C5" s="240"/>
      <c r="D5" s="240"/>
      <c r="E5" s="240"/>
      <c r="F5" s="240"/>
      <c r="G5" s="240"/>
    </row>
    <row r="6" spans="1:7" ht="21" customHeight="1">
      <c r="A6" s="240" t="s">
        <v>137</v>
      </c>
      <c r="B6" s="240"/>
      <c r="C6" s="240"/>
      <c r="D6" s="240"/>
      <c r="E6" s="240"/>
      <c r="F6" s="240"/>
      <c r="G6" s="240"/>
    </row>
    <row r="7" spans="1:7" ht="23.25" customHeight="1">
      <c r="A7" s="241" t="s">
        <v>136</v>
      </c>
      <c r="B7" s="241"/>
      <c r="C7" s="241"/>
      <c r="D7" s="241"/>
      <c r="E7" s="241"/>
      <c r="F7" s="241"/>
      <c r="G7" s="241"/>
    </row>
    <row r="8" ht="32.25" customHeight="1" thickBot="1">
      <c r="G8" s="195" t="s">
        <v>135</v>
      </c>
    </row>
    <row r="9" spans="1:7" ht="32.25" customHeight="1">
      <c r="A9" s="243" t="s">
        <v>134</v>
      </c>
      <c r="B9" s="247"/>
      <c r="C9" s="249" t="s">
        <v>133</v>
      </c>
      <c r="D9" s="250"/>
      <c r="E9" s="251" t="s">
        <v>132</v>
      </c>
      <c r="F9" s="251"/>
      <c r="G9" s="194"/>
    </row>
    <row r="10" spans="1:7" ht="54.75" customHeight="1">
      <c r="A10" s="244"/>
      <c r="B10" s="248"/>
      <c r="C10" s="193" t="s">
        <v>131</v>
      </c>
      <c r="D10" s="193" t="s">
        <v>130</v>
      </c>
      <c r="E10" s="193" t="s">
        <v>131</v>
      </c>
      <c r="F10" s="193" t="s">
        <v>130</v>
      </c>
      <c r="G10" s="192" t="s">
        <v>129</v>
      </c>
    </row>
    <row r="11" spans="1:7" ht="17.25" customHeight="1">
      <c r="A11" s="180" t="s">
        <v>122</v>
      </c>
      <c r="B11" s="190" t="s">
        <v>121</v>
      </c>
      <c r="C11" s="189">
        <v>107443.7</v>
      </c>
      <c r="D11" s="184">
        <f>C11/C25*100</f>
        <v>4.9388121370714035</v>
      </c>
      <c r="E11" s="184">
        <v>71171.8</v>
      </c>
      <c r="F11" s="184">
        <f>E11/E25*100</f>
        <v>4.6305362119007825</v>
      </c>
      <c r="G11" s="188">
        <f aca="true" t="shared" si="0" ref="G11:G25">E11/C11*100</f>
        <v>66.2410173886417</v>
      </c>
    </row>
    <row r="12" spans="1:7" ht="15.75">
      <c r="A12" s="180" t="s">
        <v>120</v>
      </c>
      <c r="B12" s="190" t="s">
        <v>119</v>
      </c>
      <c r="C12" s="189">
        <v>759865.5</v>
      </c>
      <c r="D12" s="184">
        <f>C12/C25*100</f>
        <v>34.928366706859784</v>
      </c>
      <c r="E12" s="184">
        <v>541554.8</v>
      </c>
      <c r="F12" s="184">
        <f>E12/E25*100</f>
        <v>35.23430785969563</v>
      </c>
      <c r="G12" s="188">
        <f t="shared" si="0"/>
        <v>71.26982340953761</v>
      </c>
    </row>
    <row r="13" spans="1:7" ht="15.75">
      <c r="A13" s="180" t="s">
        <v>118</v>
      </c>
      <c r="B13" s="190" t="s">
        <v>128</v>
      </c>
      <c r="C13" s="189">
        <v>244704.7</v>
      </c>
      <c r="D13" s="184">
        <f>C13/C25*100</f>
        <v>11.24822155564651</v>
      </c>
      <c r="E13" s="184">
        <v>194121.5</v>
      </c>
      <c r="F13" s="184">
        <f>E13/E25*100</f>
        <v>12.629814550966781</v>
      </c>
      <c r="G13" s="188">
        <f t="shared" si="0"/>
        <v>79.32888089194854</v>
      </c>
    </row>
    <row r="14" spans="1:7" ht="31.5">
      <c r="A14" s="180" t="s">
        <v>116</v>
      </c>
      <c r="B14" s="190" t="s">
        <v>127</v>
      </c>
      <c r="C14" s="189">
        <v>804862.8</v>
      </c>
      <c r="D14" s="184">
        <f>C14/C25*100</f>
        <v>36.996735642176084</v>
      </c>
      <c r="E14" s="184">
        <v>535242.7</v>
      </c>
      <c r="F14" s="184">
        <f>E14/E25*100</f>
        <v>34.823633862085074</v>
      </c>
      <c r="G14" s="188">
        <f t="shared" si="0"/>
        <v>66.5011104998268</v>
      </c>
    </row>
    <row r="15" spans="1:7" ht="29.25" customHeight="1">
      <c r="A15" s="180" t="s">
        <v>114</v>
      </c>
      <c r="B15" s="190" t="s">
        <v>113</v>
      </c>
      <c r="C15" s="189">
        <v>37261.8</v>
      </c>
      <c r="D15" s="184">
        <f>C15/C25*100</f>
        <v>1.7127949808981566</v>
      </c>
      <c r="E15" s="184">
        <v>25209.2</v>
      </c>
      <c r="F15" s="184">
        <f>E15/E25*100</f>
        <v>1.6401455839679366</v>
      </c>
      <c r="G15" s="188">
        <f t="shared" si="0"/>
        <v>67.65427327719003</v>
      </c>
    </row>
    <row r="16" spans="1:7" ht="15.75">
      <c r="A16" s="180" t="s">
        <v>112</v>
      </c>
      <c r="B16" s="190" t="s">
        <v>111</v>
      </c>
      <c r="C16" s="189">
        <v>34283</v>
      </c>
      <c r="D16" s="184">
        <f>C16/C25*100</f>
        <v>1.5758699346282652</v>
      </c>
      <c r="E16" s="184">
        <v>21877.1</v>
      </c>
      <c r="F16" s="184">
        <f>E16/E25*100</f>
        <v>1.423354527514754</v>
      </c>
      <c r="G16" s="188">
        <f t="shared" si="0"/>
        <v>63.8132602164338</v>
      </c>
    </row>
    <row r="17" spans="1:7" ht="15.75">
      <c r="A17" s="180" t="s">
        <v>110</v>
      </c>
      <c r="B17" s="190" t="s">
        <v>126</v>
      </c>
      <c r="C17" s="189">
        <v>119089</v>
      </c>
      <c r="D17" s="184">
        <f>C17/C25*100</f>
        <v>5.4741059605327855</v>
      </c>
      <c r="E17" s="184">
        <v>97856.3</v>
      </c>
      <c r="F17" s="184">
        <f>E17/E25*100</f>
        <v>6.366666864019548</v>
      </c>
      <c r="G17" s="188">
        <f t="shared" si="0"/>
        <v>82.17072945444164</v>
      </c>
    </row>
    <row r="18" spans="1:7" ht="15.75">
      <c r="A18" s="180" t="s">
        <v>108</v>
      </c>
      <c r="B18" s="190" t="s">
        <v>107</v>
      </c>
      <c r="C18" s="189">
        <v>14526.3</v>
      </c>
      <c r="D18" s="184">
        <f>C18/C25*100</f>
        <v>0.6677233448470253</v>
      </c>
      <c r="E18" s="184">
        <v>12890.8</v>
      </c>
      <c r="F18" s="184">
        <f>E18/E25*100</f>
        <v>0.8386933617018341</v>
      </c>
      <c r="G18" s="188">
        <f t="shared" si="0"/>
        <v>88.74111095048292</v>
      </c>
    </row>
    <row r="19" spans="1:7" ht="16.5" customHeight="1">
      <c r="A19" s="180" t="s">
        <v>106</v>
      </c>
      <c r="B19" s="190" t="s">
        <v>105</v>
      </c>
      <c r="C19" s="191">
        <v>2706.9</v>
      </c>
      <c r="D19" s="184">
        <f>C19/C25*100</f>
        <v>0.12442675162749034</v>
      </c>
      <c r="E19" s="184">
        <v>457.9</v>
      </c>
      <c r="F19" s="184">
        <f>E19/E25*100</f>
        <v>0.029791610320792333</v>
      </c>
      <c r="G19" s="188">
        <f t="shared" si="0"/>
        <v>16.916029406331965</v>
      </c>
    </row>
    <row r="20" spans="1:7" ht="15.75">
      <c r="A20" s="180" t="s">
        <v>125</v>
      </c>
      <c r="B20" s="190" t="s">
        <v>80</v>
      </c>
      <c r="C20" s="191">
        <v>50753.1</v>
      </c>
      <c r="D20" s="184">
        <f>C20/C25*100</f>
        <v>2.332942985712505</v>
      </c>
      <c r="E20" s="184">
        <v>36627.8</v>
      </c>
      <c r="F20" s="184">
        <f>E20/E25*100</f>
        <v>2.383055567826857</v>
      </c>
      <c r="G20" s="188">
        <f t="shared" si="0"/>
        <v>72.16859659804032</v>
      </c>
    </row>
    <row r="21" spans="1:7" ht="0.75" customHeight="1" hidden="1">
      <c r="A21" s="180"/>
      <c r="B21" s="190"/>
      <c r="C21" s="191"/>
      <c r="D21" s="184">
        <f>C21/C25*100</f>
        <v>0</v>
      </c>
      <c r="E21" s="184"/>
      <c r="F21" s="184">
        <f>E21/E25*100</f>
        <v>0</v>
      </c>
      <c r="G21" s="188" t="e">
        <f t="shared" si="0"/>
        <v>#DIV/0!</v>
      </c>
    </row>
    <row r="22" spans="1:7" ht="0.75" customHeight="1" hidden="1">
      <c r="A22" s="180"/>
      <c r="B22" s="190"/>
      <c r="C22" s="189"/>
      <c r="D22" s="184">
        <f>C22/C25*100</f>
        <v>0</v>
      </c>
      <c r="E22" s="184"/>
      <c r="F22" s="184">
        <f>E22/E25*100</f>
        <v>0</v>
      </c>
      <c r="G22" s="188" t="e">
        <f t="shared" si="0"/>
        <v>#DIV/0!</v>
      </c>
    </row>
    <row r="23" spans="1:7" ht="15.75" hidden="1">
      <c r="A23" s="180"/>
      <c r="B23" s="190"/>
      <c r="C23" s="189"/>
      <c r="D23" s="184">
        <f>C23/C25*100</f>
        <v>0</v>
      </c>
      <c r="E23" s="184"/>
      <c r="F23" s="184">
        <f>E23/E25*100</f>
        <v>0</v>
      </c>
      <c r="G23" s="188" t="e">
        <f t="shared" si="0"/>
        <v>#DIV/0!</v>
      </c>
    </row>
    <row r="24" spans="1:7" ht="15.75" hidden="1">
      <c r="A24" s="180"/>
      <c r="B24" s="190"/>
      <c r="C24" s="189"/>
      <c r="D24" s="184">
        <f>C24/C25*100</f>
        <v>0</v>
      </c>
      <c r="E24" s="184"/>
      <c r="F24" s="184">
        <f>E24/E25*100</f>
        <v>0</v>
      </c>
      <c r="G24" s="188" t="e">
        <f t="shared" si="0"/>
        <v>#DIV/0!</v>
      </c>
    </row>
    <row r="25" spans="1:7" ht="44.25" customHeight="1">
      <c r="A25" s="180"/>
      <c r="B25" s="187" t="s">
        <v>124</v>
      </c>
      <c r="C25" s="178">
        <f>C11+C12+C13+C14+C15+C16+C17+C18+C19+C20+C21+C22+C23+C24</f>
        <v>2175496.8</v>
      </c>
      <c r="D25" s="178">
        <f>SUM(D11:D24)</f>
        <v>100</v>
      </c>
      <c r="E25" s="178">
        <f>E11+E12+E13+E14+E15+E16+E17+E18+E19+E20+E21+E22+E23+E24</f>
        <v>1537009.9000000001</v>
      </c>
      <c r="F25" s="178">
        <f>SUM(F11:F24)</f>
        <v>99.99999999999999</v>
      </c>
      <c r="G25" s="177">
        <f t="shared" si="0"/>
        <v>70.65098417979748</v>
      </c>
    </row>
    <row r="26" spans="1:7" ht="47.25" customHeight="1">
      <c r="A26" s="180"/>
      <c r="B26" s="245" t="s">
        <v>123</v>
      </c>
      <c r="C26" s="245"/>
      <c r="D26" s="245"/>
      <c r="E26" s="245"/>
      <c r="F26" s="245"/>
      <c r="G26" s="246"/>
    </row>
    <row r="27" spans="1:7" ht="22.5" customHeight="1">
      <c r="A27" s="180" t="s">
        <v>122</v>
      </c>
      <c r="B27" s="186" t="s">
        <v>121</v>
      </c>
      <c r="C27" s="185">
        <v>3859.4</v>
      </c>
      <c r="D27" s="182">
        <f>C27/C36*100</f>
        <v>0.8597839690857383</v>
      </c>
      <c r="E27" s="183">
        <v>1867.5</v>
      </c>
      <c r="F27" s="182">
        <f>E27/E36*100</f>
        <v>0.6979111621687678</v>
      </c>
      <c r="G27" s="181">
        <f aca="true" t="shared" si="1" ref="G27:G37">E27/C27*100</f>
        <v>48.38835052080634</v>
      </c>
    </row>
    <row r="28" spans="1:7" ht="15.75">
      <c r="A28" s="180" t="s">
        <v>120</v>
      </c>
      <c r="B28" s="186" t="s">
        <v>119</v>
      </c>
      <c r="C28" s="185">
        <v>86246</v>
      </c>
      <c r="D28" s="182">
        <f>C28/C36*100</f>
        <v>19.213589728395235</v>
      </c>
      <c r="E28" s="183">
        <v>54973.8</v>
      </c>
      <c r="F28" s="182">
        <f>E28/E36*100</f>
        <v>20.544486557875988</v>
      </c>
      <c r="G28" s="181">
        <f t="shared" si="1"/>
        <v>63.740695220647915</v>
      </c>
    </row>
    <row r="29" spans="1:7" ht="15.75">
      <c r="A29" s="180" t="s">
        <v>118</v>
      </c>
      <c r="B29" s="186" t="s">
        <v>117</v>
      </c>
      <c r="C29" s="185">
        <v>18510.3</v>
      </c>
      <c r="D29" s="182">
        <f>C29/C36*100</f>
        <v>4.123661502556806</v>
      </c>
      <c r="E29" s="183">
        <v>17178.3</v>
      </c>
      <c r="F29" s="182">
        <f>E29/E36*100</f>
        <v>6.419773663766396</v>
      </c>
      <c r="G29" s="181">
        <f t="shared" si="1"/>
        <v>92.80400641804833</v>
      </c>
    </row>
    <row r="30" spans="1:7" ht="31.5">
      <c r="A30" s="180" t="s">
        <v>116</v>
      </c>
      <c r="B30" s="186" t="s">
        <v>115</v>
      </c>
      <c r="C30" s="185">
        <v>10344.3</v>
      </c>
      <c r="D30" s="182">
        <f>C30/C36*100</f>
        <v>2.304467873610821</v>
      </c>
      <c r="E30" s="183">
        <v>9859.5</v>
      </c>
      <c r="F30" s="182">
        <f>E30/E36*100</f>
        <v>3.684634593522338</v>
      </c>
      <c r="G30" s="181">
        <f t="shared" si="1"/>
        <v>95.31336098141006</v>
      </c>
    </row>
    <row r="31" spans="1:7" ht="16.5" customHeight="1">
      <c r="A31" s="180" t="s">
        <v>114</v>
      </c>
      <c r="B31" s="186" t="s">
        <v>113</v>
      </c>
      <c r="C31" s="185">
        <v>12347.6</v>
      </c>
      <c r="D31" s="182">
        <f>C31/C36*100</f>
        <v>2.750756215132679</v>
      </c>
      <c r="E31" s="183">
        <v>5632.5</v>
      </c>
      <c r="F31" s="182">
        <f>E31/E36*100</f>
        <v>2.1049449107981713</v>
      </c>
      <c r="G31" s="181">
        <f t="shared" si="1"/>
        <v>45.616152126729084</v>
      </c>
    </row>
    <row r="32" spans="1:7" ht="15.75">
      <c r="A32" s="180" t="s">
        <v>112</v>
      </c>
      <c r="B32" s="186" t="s">
        <v>111</v>
      </c>
      <c r="C32" s="185">
        <v>10882.7</v>
      </c>
      <c r="D32" s="182">
        <f>C32/C36*100</f>
        <v>2.424410789337556</v>
      </c>
      <c r="E32" s="183">
        <v>2095.4</v>
      </c>
      <c r="F32" s="182">
        <f>E32/E36*100</f>
        <v>0.7830806153726565</v>
      </c>
      <c r="G32" s="181">
        <f t="shared" si="1"/>
        <v>19.25441296737023</v>
      </c>
    </row>
    <row r="33" spans="1:7" ht="15.75">
      <c r="A33" s="180" t="s">
        <v>110</v>
      </c>
      <c r="B33" s="186" t="s">
        <v>109</v>
      </c>
      <c r="C33" s="185">
        <v>177783.9</v>
      </c>
      <c r="D33" s="182">
        <f>C33/C36*100</f>
        <v>39.60609089017515</v>
      </c>
      <c r="E33" s="183">
        <v>110388.5</v>
      </c>
      <c r="F33" s="182">
        <f>E33/E36*100</f>
        <v>41.253743681428126</v>
      </c>
      <c r="G33" s="181">
        <f t="shared" si="1"/>
        <v>62.09139297765434</v>
      </c>
    </row>
    <row r="34" spans="1:7" ht="20.25" customHeight="1">
      <c r="A34" s="180" t="s">
        <v>108</v>
      </c>
      <c r="B34" s="186" t="s">
        <v>107</v>
      </c>
      <c r="C34" s="185">
        <v>122180.3</v>
      </c>
      <c r="D34" s="182">
        <f>C34/C36*100</f>
        <v>27.21891052445619</v>
      </c>
      <c r="E34" s="183">
        <v>65092</v>
      </c>
      <c r="F34" s="182">
        <f>E34/E36*100</f>
        <v>24.32580100020853</v>
      </c>
      <c r="G34" s="181">
        <f t="shared" si="1"/>
        <v>53.27536435906607</v>
      </c>
    </row>
    <row r="35" spans="1:7" ht="36.75" customHeight="1">
      <c r="A35" s="180" t="s">
        <v>106</v>
      </c>
      <c r="B35" s="186" t="s">
        <v>105</v>
      </c>
      <c r="C35" s="185">
        <v>6725.7</v>
      </c>
      <c r="D35" s="184">
        <f>C35/C36*100</f>
        <v>1.4983285072498185</v>
      </c>
      <c r="E35" s="183">
        <v>496.7</v>
      </c>
      <c r="F35" s="182">
        <f>E35/E36*100</f>
        <v>0.1856238148590238</v>
      </c>
      <c r="G35" s="181">
        <f t="shared" si="1"/>
        <v>7.3851048961446395</v>
      </c>
    </row>
    <row r="36" spans="1:7" s="176" customFormat="1" ht="15.75">
      <c r="A36" s="180"/>
      <c r="B36" s="179" t="s">
        <v>104</v>
      </c>
      <c r="C36" s="178">
        <f>SUM(C27:C35)</f>
        <v>448880.2</v>
      </c>
      <c r="D36" s="178">
        <f>D27+D28+D29+D30+D31+D32+D33+D34+D35</f>
        <v>100</v>
      </c>
      <c r="E36" s="178">
        <f>SUM(E27:E35)</f>
        <v>267584.2</v>
      </c>
      <c r="F36" s="178">
        <v>100</v>
      </c>
      <c r="G36" s="177">
        <f t="shared" si="1"/>
        <v>59.61149545023372</v>
      </c>
    </row>
    <row r="37" spans="1:8" s="175" customFormat="1" ht="54.75" customHeight="1">
      <c r="A37" s="180"/>
      <c r="B37" s="179" t="s">
        <v>103</v>
      </c>
      <c r="C37" s="178">
        <f>C36+C25</f>
        <v>2624377</v>
      </c>
      <c r="D37" s="178"/>
      <c r="E37" s="178">
        <f>E36+E25</f>
        <v>1804594.1</v>
      </c>
      <c r="F37" s="178"/>
      <c r="G37" s="177">
        <f t="shared" si="1"/>
        <v>68.76276160018169</v>
      </c>
      <c r="H37" s="176"/>
    </row>
    <row r="38" spans="2:7" ht="7.5" customHeight="1">
      <c r="B38" s="242"/>
      <c r="C38" s="242"/>
      <c r="D38" s="174"/>
      <c r="E38" s="174"/>
      <c r="F38" s="174"/>
      <c r="G38" s="174"/>
    </row>
    <row r="39" spans="1:8" ht="71.25" customHeight="1">
      <c r="A39" s="173"/>
      <c r="B39" s="172" t="s">
        <v>102</v>
      </c>
      <c r="C39" s="173"/>
      <c r="D39" s="172"/>
      <c r="E39" s="167" t="s">
        <v>101</v>
      </c>
      <c r="F39" s="171"/>
      <c r="G39" s="170"/>
      <c r="H39" s="170"/>
    </row>
    <row r="40" ht="15.75">
      <c r="F40" s="169"/>
    </row>
  </sheetData>
  <sheetProtection/>
  <mergeCells count="9">
    <mergeCell ref="A6:G6"/>
    <mergeCell ref="A5:G5"/>
    <mergeCell ref="A7:G7"/>
    <mergeCell ref="B38:C38"/>
    <mergeCell ref="A9:A10"/>
    <mergeCell ref="B26:G26"/>
    <mergeCell ref="B9:B10"/>
    <mergeCell ref="C9:D9"/>
    <mergeCell ref="E9:F9"/>
  </mergeCells>
  <printOptions horizontalCentered="1"/>
  <pageMargins left="0.5905511811023623" right="0.1968503937007874" top="0.1968503937007874" bottom="0.1968503937007874" header="0.1968503937007874" footer="1.102362204724409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workbookViewId="0" topLeftCell="A1">
      <selection activeCell="C3" sqref="C3"/>
    </sheetView>
  </sheetViews>
  <sheetFormatPr defaultColWidth="9.140625" defaultRowHeight="15"/>
  <cols>
    <col min="1" max="1" width="5.8515625" style="199" customWidth="1"/>
    <col min="2" max="2" width="60.00390625" style="199" customWidth="1"/>
    <col min="3" max="3" width="19.28125" style="199" customWidth="1"/>
    <col min="4" max="4" width="16.140625" style="199" customWidth="1"/>
    <col min="5" max="16384" width="9.140625" style="199" customWidth="1"/>
  </cols>
  <sheetData>
    <row r="1" ht="15.75">
      <c r="C1" s="220" t="s">
        <v>181</v>
      </c>
    </row>
    <row r="2" ht="15.75">
      <c r="C2" s="220" t="s">
        <v>59</v>
      </c>
    </row>
    <row r="3" ht="15.75">
      <c r="C3" s="220" t="s">
        <v>182</v>
      </c>
    </row>
    <row r="4" ht="15.75">
      <c r="C4" s="220"/>
    </row>
    <row r="5" ht="15.75">
      <c r="C5" s="220"/>
    </row>
    <row r="6" spans="1:3" ht="15.75" customHeight="1">
      <c r="A6" s="252" t="s">
        <v>180</v>
      </c>
      <c r="B6" s="252"/>
      <c r="C6" s="252"/>
    </row>
    <row r="7" spans="1:3" ht="31.5" customHeight="1">
      <c r="A7" s="253" t="s">
        <v>179</v>
      </c>
      <c r="B7" s="253"/>
      <c r="C7" s="253"/>
    </row>
    <row r="8" spans="1:3" ht="15.75">
      <c r="A8" s="254" t="s">
        <v>178</v>
      </c>
      <c r="B8" s="254"/>
      <c r="C8" s="254"/>
    </row>
    <row r="9" spans="1:3" ht="15.75">
      <c r="A9" s="221"/>
      <c r="B9" s="221"/>
      <c r="C9" s="221"/>
    </row>
    <row r="10" spans="1:3" ht="9.75" customHeight="1">
      <c r="A10" s="221"/>
      <c r="B10" s="221"/>
      <c r="C10" s="221"/>
    </row>
    <row r="11" ht="15.75">
      <c r="C11" s="220" t="s">
        <v>163</v>
      </c>
    </row>
    <row r="12" spans="1:3" ht="31.5">
      <c r="A12" s="219" t="s">
        <v>177</v>
      </c>
      <c r="B12" s="219" t="s">
        <v>176</v>
      </c>
      <c r="C12" s="219" t="s">
        <v>131</v>
      </c>
    </row>
    <row r="13" spans="1:3" ht="15.75">
      <c r="A13" s="255"/>
      <c r="B13" s="218" t="s">
        <v>175</v>
      </c>
      <c r="C13" s="256">
        <f>C15+C17+C18+C19+C20+C21+C22+C23+C24+C25</f>
        <v>3421.3999999999996</v>
      </c>
    </row>
    <row r="14" spans="1:3" ht="15.75">
      <c r="A14" s="255"/>
      <c r="B14" s="218" t="s">
        <v>174</v>
      </c>
      <c r="C14" s="256"/>
    </row>
    <row r="15" spans="1:3" ht="18.75" customHeight="1">
      <c r="A15" s="255">
        <v>1</v>
      </c>
      <c r="B15" s="257" t="s">
        <v>173</v>
      </c>
      <c r="C15" s="259">
        <v>13</v>
      </c>
    </row>
    <row r="16" spans="1:3" ht="12.75" customHeight="1">
      <c r="A16" s="255"/>
      <c r="B16" s="258"/>
      <c r="C16" s="259"/>
    </row>
    <row r="17" spans="1:3" ht="31.5">
      <c r="A17" s="204">
        <v>2</v>
      </c>
      <c r="B17" s="217" t="s">
        <v>172</v>
      </c>
      <c r="C17" s="215">
        <v>1</v>
      </c>
    </row>
    <row r="18" spans="1:3" ht="67.5" customHeight="1">
      <c r="A18" s="204">
        <v>3</v>
      </c>
      <c r="B18" s="217" t="s">
        <v>171</v>
      </c>
      <c r="C18" s="215"/>
    </row>
    <row r="19" spans="1:3" ht="47.25">
      <c r="A19" s="204">
        <v>4</v>
      </c>
      <c r="B19" s="217" t="s">
        <v>170</v>
      </c>
      <c r="C19" s="215">
        <v>2500</v>
      </c>
    </row>
    <row r="20" spans="1:3" ht="31.5">
      <c r="A20" s="204">
        <v>5</v>
      </c>
      <c r="B20" s="217" t="s">
        <v>169</v>
      </c>
      <c r="C20" s="215">
        <v>230</v>
      </c>
    </row>
    <row r="21" spans="1:3" ht="15.75">
      <c r="A21" s="204">
        <v>6</v>
      </c>
      <c r="B21" s="217" t="s">
        <v>168</v>
      </c>
      <c r="C21" s="215">
        <v>256.5</v>
      </c>
    </row>
    <row r="22" spans="1:3" ht="35.25" customHeight="1">
      <c r="A22" s="204">
        <v>7</v>
      </c>
      <c r="B22" s="217" t="s">
        <v>167</v>
      </c>
      <c r="C22" s="215">
        <v>4.6</v>
      </c>
    </row>
    <row r="23" spans="1:3" ht="35.25" customHeight="1">
      <c r="A23" s="204">
        <v>8</v>
      </c>
      <c r="B23" s="217" t="s">
        <v>166</v>
      </c>
      <c r="C23" s="215"/>
    </row>
    <row r="24" spans="1:3" ht="25.5" customHeight="1">
      <c r="A24" s="204">
        <v>9</v>
      </c>
      <c r="B24" s="217" t="s">
        <v>165</v>
      </c>
      <c r="C24" s="215">
        <v>86.2</v>
      </c>
    </row>
    <row r="25" spans="1:3" ht="48.75" customHeight="1">
      <c r="A25" s="204">
        <v>10</v>
      </c>
      <c r="B25" s="216" t="s">
        <v>164</v>
      </c>
      <c r="C25" s="215">
        <v>330.1</v>
      </c>
    </row>
    <row r="26" spans="1:3" ht="15" customHeight="1">
      <c r="A26" s="214"/>
      <c r="B26" s="213"/>
      <c r="C26" s="212"/>
    </row>
    <row r="27" spans="1:3" ht="9" customHeight="1">
      <c r="A27" s="214"/>
      <c r="B27" s="213"/>
      <c r="C27" s="212"/>
    </row>
    <row r="28" spans="1:3" ht="0.75" customHeight="1">
      <c r="A28" s="214"/>
      <c r="B28" s="213"/>
      <c r="C28" s="212"/>
    </row>
    <row r="29" ht="8.25" customHeight="1">
      <c r="C29" s="211"/>
    </row>
    <row r="30" ht="9" customHeight="1">
      <c r="C30" s="209"/>
    </row>
    <row r="31" spans="2:3" ht="12" customHeight="1">
      <c r="B31" s="210"/>
      <c r="C31" s="209" t="s">
        <v>163</v>
      </c>
    </row>
    <row r="32" spans="1:3" ht="27.75" customHeight="1">
      <c r="A32" s="204" t="s">
        <v>162</v>
      </c>
      <c r="B32" s="204" t="s">
        <v>161</v>
      </c>
      <c r="C32" s="204" t="s">
        <v>131</v>
      </c>
    </row>
    <row r="33" spans="1:3" ht="14.25">
      <c r="A33" s="207">
        <v>1</v>
      </c>
      <c r="B33" s="203" t="s">
        <v>160</v>
      </c>
      <c r="C33" s="202">
        <v>725.6</v>
      </c>
    </row>
    <row r="34" spans="1:3" ht="30">
      <c r="A34" s="207"/>
      <c r="B34" s="208" t="s">
        <v>159</v>
      </c>
      <c r="C34" s="205">
        <v>725.6</v>
      </c>
    </row>
    <row r="35" spans="1:3" ht="15">
      <c r="A35" s="207"/>
      <c r="B35" s="208"/>
      <c r="C35" s="205"/>
    </row>
    <row r="36" spans="1:3" ht="14.25">
      <c r="A36" s="207">
        <v>2</v>
      </c>
      <c r="B36" s="203" t="s">
        <v>158</v>
      </c>
      <c r="C36" s="202">
        <f>C37+C38+C39</f>
        <v>1191.1999999999998</v>
      </c>
    </row>
    <row r="37" spans="1:3" ht="15">
      <c r="A37" s="207"/>
      <c r="B37" s="208" t="s">
        <v>157</v>
      </c>
      <c r="C37" s="205">
        <v>269</v>
      </c>
    </row>
    <row r="38" spans="1:3" ht="15">
      <c r="A38" s="207"/>
      <c r="B38" s="208" t="s">
        <v>156</v>
      </c>
      <c r="C38" s="205">
        <v>763.1</v>
      </c>
    </row>
    <row r="39" spans="1:3" ht="15">
      <c r="A39" s="207"/>
      <c r="B39" s="208" t="s">
        <v>155</v>
      </c>
      <c r="C39" s="205">
        <v>159.1</v>
      </c>
    </row>
    <row r="40" spans="1:3" ht="15">
      <c r="A40" s="207"/>
      <c r="B40" s="208"/>
      <c r="C40" s="205"/>
    </row>
    <row r="41" spans="1:3" ht="28.5">
      <c r="A41" s="207">
        <v>3</v>
      </c>
      <c r="B41" s="203" t="s">
        <v>154</v>
      </c>
      <c r="C41" s="202">
        <f>C42+C43+C44+C45+C46</f>
        <v>612.8000000000001</v>
      </c>
    </row>
    <row r="42" spans="1:3" ht="15">
      <c r="A42" s="207"/>
      <c r="B42" s="208" t="s">
        <v>153</v>
      </c>
      <c r="C42" s="205">
        <v>120</v>
      </c>
    </row>
    <row r="43" spans="1:3" ht="15">
      <c r="A43" s="207"/>
      <c r="B43" s="208" t="s">
        <v>152</v>
      </c>
      <c r="C43" s="205">
        <v>131.7</v>
      </c>
    </row>
    <row r="44" spans="1:3" ht="15">
      <c r="A44" s="207"/>
      <c r="B44" s="208" t="s">
        <v>151</v>
      </c>
      <c r="C44" s="205">
        <v>186.4</v>
      </c>
    </row>
    <row r="45" spans="1:3" ht="15">
      <c r="A45" s="207"/>
      <c r="B45" s="208" t="s">
        <v>150</v>
      </c>
      <c r="C45" s="205">
        <v>91.1</v>
      </c>
    </row>
    <row r="46" spans="1:3" ht="15">
      <c r="A46" s="207"/>
      <c r="B46" s="208" t="s">
        <v>149</v>
      </c>
      <c r="C46" s="205">
        <v>83.6</v>
      </c>
    </row>
    <row r="47" spans="1:3" ht="15">
      <c r="A47" s="207"/>
      <c r="B47" s="208"/>
      <c r="C47" s="205"/>
    </row>
    <row r="48" spans="1:3" ht="14.25">
      <c r="A48" s="207">
        <v>4</v>
      </c>
      <c r="B48" s="203" t="s">
        <v>148</v>
      </c>
      <c r="C48" s="202">
        <f>C49</f>
        <v>31</v>
      </c>
    </row>
    <row r="49" spans="1:3" ht="30">
      <c r="A49" s="207"/>
      <c r="B49" s="208" t="s">
        <v>147</v>
      </c>
      <c r="C49" s="205">
        <v>31</v>
      </c>
    </row>
    <row r="50" spans="1:3" ht="15">
      <c r="A50" s="207"/>
      <c r="B50" s="208"/>
      <c r="C50" s="205"/>
    </row>
    <row r="51" spans="1:3" ht="14.25">
      <c r="A51" s="207">
        <v>5</v>
      </c>
      <c r="B51" s="206" t="s">
        <v>146</v>
      </c>
      <c r="C51" s="202">
        <f>C52+C53+C54+C55+C56</f>
        <v>156.5</v>
      </c>
    </row>
    <row r="52" spans="1:3" ht="15">
      <c r="A52" s="207"/>
      <c r="B52" s="208" t="s">
        <v>145</v>
      </c>
      <c r="C52" s="205">
        <v>88.8</v>
      </c>
    </row>
    <row r="53" spans="1:3" ht="15">
      <c r="A53" s="207"/>
      <c r="B53" s="208" t="s">
        <v>144</v>
      </c>
      <c r="C53" s="205">
        <v>31.3</v>
      </c>
    </row>
    <row r="54" spans="1:3" ht="15">
      <c r="A54" s="207"/>
      <c r="B54" s="208" t="s">
        <v>143</v>
      </c>
      <c r="C54" s="205">
        <v>36.4</v>
      </c>
    </row>
    <row r="55" spans="1:3" ht="15">
      <c r="A55" s="207"/>
      <c r="B55" s="206"/>
      <c r="C55" s="205"/>
    </row>
    <row r="56" spans="1:3" ht="15">
      <c r="A56" s="207"/>
      <c r="B56" s="206"/>
      <c r="C56" s="205"/>
    </row>
    <row r="57" spans="1:3" ht="15.75">
      <c r="A57" s="204"/>
      <c r="B57" s="203" t="s">
        <v>142</v>
      </c>
      <c r="C57" s="202">
        <f>C33+C36+C41+C48+C51</f>
        <v>2717.1</v>
      </c>
    </row>
    <row r="58" spans="1:3" ht="15.75">
      <c r="A58" s="201"/>
      <c r="B58" s="201"/>
      <c r="C58" s="200"/>
    </row>
    <row r="59" spans="2:4" ht="15.75">
      <c r="B59" s="172" t="s">
        <v>141</v>
      </c>
      <c r="C59" s="172"/>
      <c r="D59" s="172"/>
    </row>
    <row r="60" spans="1:8" ht="15.75">
      <c r="A60" s="172"/>
      <c r="B60" s="172"/>
      <c r="C60" s="167"/>
      <c r="D60" s="171"/>
      <c r="E60" s="167"/>
      <c r="F60" s="167"/>
      <c r="G60" s="167"/>
      <c r="H60" s="167"/>
    </row>
  </sheetData>
  <sheetProtection/>
  <mergeCells count="8">
    <mergeCell ref="A6:C6"/>
    <mergeCell ref="A7:C7"/>
    <mergeCell ref="A8:C8"/>
    <mergeCell ref="A13:A14"/>
    <mergeCell ref="C13:C14"/>
    <mergeCell ref="A15:A16"/>
    <mergeCell ref="B15:B16"/>
    <mergeCell ref="C15:C16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Maria Pogrizhuk</cp:lastModifiedBy>
  <cp:lastPrinted>2018-11-02T13:47:54Z</cp:lastPrinted>
  <dcterms:created xsi:type="dcterms:W3CDTF">2015-04-22T06:15:50Z</dcterms:created>
  <dcterms:modified xsi:type="dcterms:W3CDTF">2018-12-10T08:52:23Z</dcterms:modified>
  <cp:category/>
  <cp:version/>
  <cp:contentType/>
  <cp:contentStatus/>
</cp:coreProperties>
</file>